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1"/>
  </bookViews>
  <sheets>
    <sheet name="分布" sheetId="1" r:id="rId1"/>
    <sheet name="重量変化" sheetId="2" r:id="rId2"/>
    <sheet name="サクション" sheetId="3" r:id="rId3"/>
    <sheet name="諸注意" sheetId="4" r:id="rId4"/>
  </sheets>
  <definedNames/>
  <calcPr fullCalcOnLoad="1"/>
</workbook>
</file>

<file path=xl/sharedStrings.xml><?xml version="1.0" encoding="utf-8"?>
<sst xmlns="http://schemas.openxmlformats.org/spreadsheetml/2006/main" count="453" uniqueCount="54">
  <si>
    <t>関東ローム（筑波大学農林技術センター中圃場表土）</t>
  </si>
  <si>
    <t>カップ番号</t>
  </si>
  <si>
    <t>カップ重量</t>
  </si>
  <si>
    <t>採土後重量</t>
  </si>
  <si>
    <t>乾燥後重量</t>
  </si>
  <si>
    <t>土壌質量</t>
  </si>
  <si>
    <t>水</t>
  </si>
  <si>
    <t>採土境界深度</t>
  </si>
  <si>
    <t>層中央深度</t>
  </si>
  <si>
    <t>体積含水率</t>
  </si>
  <si>
    <t>貯留量</t>
  </si>
  <si>
    <t>g</t>
  </si>
  <si>
    <t>平均体積含水率</t>
  </si>
  <si>
    <t>仮比重</t>
  </si>
  <si>
    <t>断面積</t>
  </si>
  <si>
    <t>高さ</t>
  </si>
  <si>
    <t>経過時間</t>
  </si>
  <si>
    <t>重量</t>
  </si>
  <si>
    <t>24C,RH=34%</t>
  </si>
  <si>
    <t>平均蒸発速度＝</t>
  </si>
  <si>
    <t>cm/h</t>
  </si>
  <si>
    <t>(t&lt;13h)</t>
  </si>
  <si>
    <t>初期体積含水率</t>
  </si>
  <si>
    <t>テンシオメータ内水量</t>
  </si>
  <si>
    <t>本当は</t>
  </si>
  <si>
    <t>S/N</t>
  </si>
  <si>
    <t>x1=</t>
  </si>
  <si>
    <t>x2=</t>
  </si>
  <si>
    <t>z1=</t>
  </si>
  <si>
    <t>cm</t>
  </si>
  <si>
    <t>h1=</t>
  </si>
  <si>
    <t>z2=</t>
  </si>
  <si>
    <t>h2=</t>
  </si>
  <si>
    <t>高さ補正</t>
  </si>
  <si>
    <r>
      <t xml:space="preserve">CH1 </t>
    </r>
    <r>
      <rPr>
        <sz val="10"/>
        <rFont val="東風ゴシック"/>
        <family val="2"/>
      </rPr>
      <t>（</t>
    </r>
    <r>
      <rPr>
        <sz val="10"/>
        <rFont val="Arial"/>
        <family val="2"/>
      </rPr>
      <t>V)</t>
    </r>
  </si>
  <si>
    <r>
      <t xml:space="preserve">CH2 </t>
    </r>
    <r>
      <rPr>
        <sz val="10"/>
        <rFont val="東風ゴシック"/>
        <family val="2"/>
      </rPr>
      <t>（</t>
    </r>
    <r>
      <rPr>
        <sz val="10"/>
        <rFont val="Arial"/>
        <family val="2"/>
      </rPr>
      <t>V)</t>
    </r>
  </si>
  <si>
    <t>time(h)</t>
  </si>
  <si>
    <r>
      <t xml:space="preserve">h1 </t>
    </r>
    <r>
      <rPr>
        <sz val="10"/>
        <rFont val="東風ゴシック"/>
        <family val="2"/>
      </rPr>
      <t>（</t>
    </r>
    <r>
      <rPr>
        <sz val="10"/>
        <rFont val="Arial"/>
        <family val="2"/>
      </rPr>
      <t>cmH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</si>
  <si>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 xml:space="preserve">h2 </t>
    </r>
    <r>
      <rPr>
        <sz val="10"/>
        <rFont val="東風ゴシック"/>
        <family val="2"/>
      </rPr>
      <t>（</t>
    </r>
    <r>
      <rPr>
        <sz val="10"/>
        <rFont val="Arial"/>
        <family val="2"/>
      </rPr>
      <t>cmH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</si>
  <si>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>Average |h|</t>
  </si>
  <si>
    <t>K(cm/s)</t>
  </si>
  <si>
    <t>Alpha (13.11)</t>
  </si>
  <si>
    <t>よくリーチングしておく。塩集積すると蒸発速度が一定とならず、面倒</t>
  </si>
  <si>
    <t>圧力センサーからポーラスカップまでの高さの差を測っておく</t>
  </si>
  <si>
    <t>圧力センサーの校正を行っておく</t>
  </si>
  <si>
    <t>下から飽和</t>
  </si>
  <si>
    <t>硬いが柔軟性のあるチューブで圧力センサーとテンシオメータを継ぐ</t>
  </si>
  <si>
    <t>気泡が入らないように</t>
  </si>
  <si>
    <t>接続時には3方コックで正圧（水）の排出口を作っておく</t>
  </si>
  <si>
    <t>トレイやカラムにこぼれた水を拭き取っておく</t>
  </si>
  <si>
    <t>底部を閉鎖すること</t>
  </si>
  <si>
    <t>3方コックの方向には注意</t>
  </si>
  <si>
    <t>プレヒートには10秒とれ</t>
  </si>
  <si>
    <t>採土の際に下端の水を抜いておく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</si>
</sst>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H:MM"/>
    <numFmt numFmtId="168" formatCode="GENERAL"/>
    <numFmt numFmtId="169" formatCode="0"/>
    <numFmt numFmtId="170" formatCode="0.0000000"/>
  </numFmts>
  <fonts count="8">
    <font>
      <sz val="10"/>
      <name val="東風ゴシック"/>
      <family val="2"/>
    </font>
    <font>
      <sz val="10"/>
      <name val="Arial"/>
      <family val="0"/>
    </font>
    <font>
      <sz val="13"/>
      <name val="Arial"/>
      <family val="2"/>
    </font>
    <font>
      <sz val="8"/>
      <name val="ＭＳ Ｐゴシック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10"/>
      <name val="IPA Pゴシック"/>
      <family val="2"/>
    </font>
    <font>
      <sz val="10"/>
      <color indexed="8"/>
      <name val="Kochi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Alignment="1">
      <alignment horizontal="center"/>
    </xf>
    <xf numFmtId="166" fontId="1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1" fillId="0" borderId="0" xfId="0" applyAlignment="1">
      <alignment/>
    </xf>
    <xf numFmtId="166" fontId="1" fillId="0" borderId="0" xfId="0" applyNumberFormat="1" applyAlignment="1">
      <alignment/>
    </xf>
    <xf numFmtId="165" fontId="1" fillId="0" borderId="0" xfId="0" applyNumberFormat="1" applyAlignment="1">
      <alignment/>
    </xf>
    <xf numFmtId="164" fontId="1" fillId="0" borderId="0" xfId="0" applyFont="1" applyAlignment="1">
      <alignment horizontal="right"/>
    </xf>
    <xf numFmtId="169" fontId="1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1" fillId="2" borderId="0" xfId="0" applyNumberFormat="1" applyFill="1" applyAlignment="1">
      <alignment/>
    </xf>
    <xf numFmtId="164" fontId="1" fillId="2" borderId="0" xfId="0" applyFill="1" applyAlignment="1">
      <alignment/>
    </xf>
    <xf numFmtId="164" fontId="1" fillId="2" borderId="0" xfId="0" applyFont="1" applyFill="1" applyAlignment="1">
      <alignment/>
    </xf>
    <xf numFmtId="170" fontId="1" fillId="2" borderId="0" xfId="0" applyNumberFormat="1" applyFill="1" applyAlignment="1">
      <alignment/>
    </xf>
    <xf numFmtId="164" fontId="1" fillId="0" borderId="0" xfId="0" applyFont="1" applyAlignment="1">
      <alignment/>
    </xf>
    <xf numFmtId="170" fontId="1" fillId="0" borderId="0" xfId="0" applyNumberFormat="1" applyAlignment="1">
      <alignment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Water content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'分布'!$I$5:$I$12</c:f>
              <c:numCache/>
            </c:numRef>
          </c:xVal>
          <c:yVal>
            <c:numRef>
              <c:f>'分布'!$J$5:$J$12</c:f>
              <c:numCache/>
            </c:numRef>
          </c:yVal>
          <c:smooth val="0"/>
        </c:ser>
        <c:axId val="36884841"/>
        <c:axId val="63528114"/>
      </c:scatterChart>
      <c:valAx>
        <c:axId val="36884841"/>
        <c:scaling>
          <c:orientation val="minMax"/>
          <c:max val="0.600000000000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528114"/>
        <c:crosses val="autoZero"/>
        <c:crossBetween val="midCat"/>
        <c:dispUnits/>
      </c:valAx>
      <c:valAx>
        <c:axId val="63528114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88484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Weight as a function of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'重量変化'!$A$2:$A$397</c:f>
              <c:numCache/>
            </c:numRef>
          </c:xVal>
          <c:yVal>
            <c:numRef>
              <c:f>'重量変化'!$B$2:$B$397</c:f>
              <c:numCache/>
            </c:numRef>
          </c:yVal>
          <c:smooth val="0"/>
        </c:ser>
        <c:axId val="34882115"/>
        <c:axId val="45503580"/>
      </c:scatterChart>
      <c:val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time(h)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503580"/>
        <c:crosses val="autoZero"/>
        <c:crossBetween val="midCat"/>
        <c:dispUnits/>
      </c:valAx>
      <c:valAx>
        <c:axId val="45503580"/>
        <c:scaling>
          <c:orientation val="minMax"/>
          <c:max val="295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weight(g)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8821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</xdr:row>
      <xdr:rowOff>85725</xdr:rowOff>
    </xdr:from>
    <xdr:to>
      <xdr:col>8</xdr:col>
      <xdr:colOff>600075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4972050" y="2514600"/>
        <a:ext cx="3429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8</xdr:row>
      <xdr:rowOff>19050</xdr:rowOff>
    </xdr:from>
    <xdr:to>
      <xdr:col>9</xdr:col>
      <xdr:colOff>571500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038600" y="1314450"/>
        <a:ext cx="44291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="125" zoomScaleNormal="125" workbookViewId="0" topLeftCell="A1">
      <selection activeCell="D21" sqref="D21"/>
    </sheetView>
  </sheetViews>
  <sheetFormatPr defaultColWidth="13.00390625" defaultRowHeight="12.75"/>
  <cols>
    <col min="1" max="5" width="12.875" style="0" customWidth="1"/>
    <col min="6" max="6" width="10.625" style="0" customWidth="1"/>
    <col min="7" max="7" width="14.50390625" style="0" customWidth="1"/>
    <col min="8" max="16384" width="12.875" style="0" customWidth="1"/>
  </cols>
  <sheetData>
    <row r="1" ht="12.75">
      <c r="A1" t="s">
        <v>0</v>
      </c>
    </row>
    <row r="3" spans="1:11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/>
      <c r="K3" s="1" t="s">
        <v>10</v>
      </c>
    </row>
    <row r="4" spans="1:11" ht="12.75">
      <c r="A4" s="1"/>
      <c r="B4" s="2" t="s">
        <v>11</v>
      </c>
      <c r="C4" s="2" t="s">
        <v>11</v>
      </c>
      <c r="D4" s="1"/>
      <c r="E4" s="1"/>
      <c r="F4" s="1"/>
      <c r="G4" s="1"/>
      <c r="H4" s="1"/>
      <c r="I4" s="1"/>
      <c r="J4" s="1"/>
      <c r="K4" s="1"/>
    </row>
    <row r="5" spans="1:11" ht="12.75">
      <c r="A5" s="1">
        <v>8</v>
      </c>
      <c r="B5" s="1">
        <v>11.48</v>
      </c>
      <c r="C5" s="1">
        <v>14.37</v>
      </c>
      <c r="D5" s="1">
        <v>14.07</v>
      </c>
      <c r="E5" s="1">
        <f>D5-B5</f>
        <v>2.59</v>
      </c>
      <c r="F5" s="1">
        <f>C5-D5</f>
        <v>0.29999999999999893</v>
      </c>
      <c r="G5" s="3">
        <f>G4+(E5/$E$15/$E$14)</f>
        <v>0.17937262357414446</v>
      </c>
      <c r="H5" s="1">
        <f>G4+(G5-G4)/2</f>
        <v>0.08968631178707223</v>
      </c>
      <c r="I5" s="3">
        <f>F5/E5*$E$14</f>
        <v>0.08770543978579178</v>
      </c>
      <c r="J5" s="1">
        <f>-H5</f>
        <v>-0.08968631178707223</v>
      </c>
      <c r="K5" s="1">
        <f>I5*(G5-G4)</f>
        <v>0.01573195483610162</v>
      </c>
    </row>
    <row r="6" spans="1:11" ht="12.75">
      <c r="A6" s="1">
        <v>23</v>
      </c>
      <c r="B6" s="1">
        <v>11.38</v>
      </c>
      <c r="C6" s="1">
        <v>15.18</v>
      </c>
      <c r="D6" s="1">
        <v>14.66</v>
      </c>
      <c r="E6" s="1">
        <f>D6-B6</f>
        <v>3.2799999999999994</v>
      </c>
      <c r="F6" s="1">
        <f>C6-D6</f>
        <v>0.5199999999999996</v>
      </c>
      <c r="G6" s="3">
        <f>G5+(E6/$E$15/$E$14)</f>
        <v>0.4065317762085822</v>
      </c>
      <c r="H6" s="1">
        <f>G5+(G6-G5)/2</f>
        <v>0.29295219989136334</v>
      </c>
      <c r="I6" s="3">
        <f>F6/E6*$E$14</f>
        <v>0.12004236412957796</v>
      </c>
      <c r="J6" s="1">
        <f>-H6</f>
        <v>-0.29295219989136334</v>
      </c>
      <c r="K6" s="1">
        <f>I6*(G6-G5)</f>
        <v>0.027268721715909557</v>
      </c>
    </row>
    <row r="7" spans="1:11" ht="12.75">
      <c r="A7" s="1">
        <v>36</v>
      </c>
      <c r="B7" s="1">
        <v>11.64</v>
      </c>
      <c r="C7" s="1">
        <v>24.48</v>
      </c>
      <c r="D7" s="1">
        <v>21.79</v>
      </c>
      <c r="E7" s="1">
        <f>D7-B7</f>
        <v>10.149999999999999</v>
      </c>
      <c r="F7" s="1">
        <f>C7-D7</f>
        <v>2.6900000000000013</v>
      </c>
      <c r="G7" s="3">
        <f>G6+(E7/$E$15/$E$14)</f>
        <v>1.1094785442694186</v>
      </c>
      <c r="H7" s="1">
        <f>G6+(G7-G6)/2</f>
        <v>0.7580051602390003</v>
      </c>
      <c r="I7" s="3">
        <f>F7/E7*$E$14</f>
        <v>0.20067407866390558</v>
      </c>
      <c r="J7" s="1">
        <f>-H7</f>
        <v>-0.7580051602390003</v>
      </c>
      <c r="K7" s="1">
        <f>I7*(G7-G6)</f>
        <v>0.14106319503037845</v>
      </c>
    </row>
    <row r="8" spans="1:11" ht="12.75">
      <c r="A8" s="1">
        <v>16</v>
      </c>
      <c r="B8" s="1">
        <v>11.5</v>
      </c>
      <c r="C8" s="1">
        <v>21.2</v>
      </c>
      <c r="D8" s="1">
        <v>18.84</v>
      </c>
      <c r="E8" s="1">
        <f>D8-B8</f>
        <v>7.34</v>
      </c>
      <c r="F8" s="1">
        <f>C8-D8</f>
        <v>2.3599999999999994</v>
      </c>
      <c r="G8" s="3">
        <f>G7+(E8/$E$15/$E$14)</f>
        <v>1.617816404128191</v>
      </c>
      <c r="H8" s="1">
        <f>G7+(G8-G7)/2</f>
        <v>1.363647474198805</v>
      </c>
      <c r="I8" s="3">
        <f>F8/E8*$E$14</f>
        <v>0.24345628072056105</v>
      </c>
      <c r="J8" s="1">
        <f>-H8</f>
        <v>-1.363647474198805</v>
      </c>
      <c r="K8" s="1">
        <f>I8*(G8-G7)</f>
        <v>0.12375804471066652</v>
      </c>
    </row>
    <row r="9" spans="1:11" ht="12.75">
      <c r="A9" s="1">
        <v>22</v>
      </c>
      <c r="B9" s="1">
        <v>11.66</v>
      </c>
      <c r="C9" s="1">
        <v>16.31</v>
      </c>
      <c r="D9" s="1">
        <v>15.14</v>
      </c>
      <c r="E9" s="1">
        <f>D9-B9</f>
        <v>3.4800000000000004</v>
      </c>
      <c r="F9" s="1">
        <f>C9-D9</f>
        <v>1.1699999999999982</v>
      </c>
      <c r="G9" s="3">
        <f>G8+(E9/$E$15/$E$14)</f>
        <v>1.8588267246061922</v>
      </c>
      <c r="H9" s="1">
        <f>G8+(G9-G8)/2</f>
        <v>1.7383215643671917</v>
      </c>
      <c r="I9" s="3">
        <f>F9/E9*$E$14</f>
        <v>0.2545725997920358</v>
      </c>
      <c r="J9" s="1">
        <f>-H9</f>
        <v>-1.7383215643671917</v>
      </c>
      <c r="K9" s="1">
        <f>I9*(G9-G8)</f>
        <v>0.06135462386079649</v>
      </c>
    </row>
    <row r="10" spans="1:11" ht="12.75">
      <c r="A10" s="1">
        <v>48</v>
      </c>
      <c r="B10" s="1">
        <v>11.53</v>
      </c>
      <c r="C10" s="1">
        <v>23.82</v>
      </c>
      <c r="D10" s="1">
        <v>20.65</v>
      </c>
      <c r="E10" s="1">
        <f>D10-B10</f>
        <v>9.12</v>
      </c>
      <c r="F10" s="1">
        <f>C10-D10</f>
        <v>3.1700000000000017</v>
      </c>
      <c r="G10" s="3">
        <f>G9+(E10/$E$15/$E$14)</f>
        <v>2.490439978272678</v>
      </c>
      <c r="H10" s="1">
        <f>G9+(G10-G9)/2</f>
        <v>2.174633351439435</v>
      </c>
      <c r="I10" s="3">
        <f>F10/E10*$E$14</f>
        <v>0.26319004834550047</v>
      </c>
      <c r="J10" s="1">
        <f>-H10</f>
        <v>-2.174633351439435</v>
      </c>
      <c r="K10" s="1">
        <f>I10*(G10-G9)</f>
        <v>0.16623432276814118</v>
      </c>
    </row>
    <row r="11" spans="1:11" ht="12.75">
      <c r="A11" s="1">
        <v>44</v>
      </c>
      <c r="B11" s="1">
        <v>11.71</v>
      </c>
      <c r="C11" s="1">
        <v>22.83</v>
      </c>
      <c r="D11" s="1">
        <v>19.91</v>
      </c>
      <c r="E11" s="1">
        <f>D11-B11</f>
        <v>8.2</v>
      </c>
      <c r="F11" s="1">
        <f>C11-D11</f>
        <v>2.919999999999998</v>
      </c>
      <c r="G11" s="3">
        <f>G10+(E11/$E$15/$E$14)</f>
        <v>3.0583378598587725</v>
      </c>
      <c r="H11" s="1">
        <f>G10+(G11-G10)/2</f>
        <v>2.774388919065725</v>
      </c>
      <c r="I11" s="3">
        <f>F11/E11*$E$14</f>
        <v>0.26963361789105206</v>
      </c>
      <c r="J11" s="1">
        <f>-H11</f>
        <v>-2.774388919065725</v>
      </c>
      <c r="K11" s="1">
        <f>I11*(G11-G10)</f>
        <v>0.15312436040472296</v>
      </c>
    </row>
    <row r="12" spans="1:11" ht="12.75">
      <c r="A12" s="1">
        <v>6</v>
      </c>
      <c r="B12" s="1">
        <v>11.3</v>
      </c>
      <c r="C12" s="1">
        <v>51.62</v>
      </c>
      <c r="D12" s="1">
        <v>40.78</v>
      </c>
      <c r="E12" s="1">
        <f>D12-B12</f>
        <v>29.48</v>
      </c>
      <c r="F12" s="1">
        <f>C12-D12</f>
        <v>10.839999999999996</v>
      </c>
      <c r="G12" s="3">
        <v>5.1</v>
      </c>
      <c r="H12" s="1">
        <f>G11+(G12-G11)/2</f>
        <v>4.079168929929386</v>
      </c>
      <c r="I12" s="3">
        <f>F12/E12*$E$14</f>
        <v>0.27842411185549343</v>
      </c>
      <c r="J12" s="1">
        <f>-H12</f>
        <v>-4.079168929929386</v>
      </c>
      <c r="K12" s="1">
        <f>I12*(G12-G11)</f>
        <v>0.5684479680778072</v>
      </c>
    </row>
    <row r="13" spans="4:11" ht="12.75">
      <c r="D13" s="1"/>
      <c r="E13" s="4">
        <f>SUM(E5:E12)</f>
        <v>73.64</v>
      </c>
      <c r="J13" s="5" t="s">
        <v>12</v>
      </c>
      <c r="K13" s="3">
        <f>SUM(K5:K12)*E15/100</f>
        <v>0.23969999999999994</v>
      </c>
    </row>
    <row r="14" spans="4:5" ht="12.75">
      <c r="D14" s="1" t="s">
        <v>13</v>
      </c>
      <c r="E14" s="1">
        <f>E13/(E15*E16)</f>
        <v>0.7571902968173384</v>
      </c>
    </row>
    <row r="15" spans="4:5" ht="12.75">
      <c r="D15" s="1" t="s">
        <v>14</v>
      </c>
      <c r="E15" s="1">
        <f>(5^2-0.6^2*2)/4*PI()</f>
        <v>19.069467407290045</v>
      </c>
    </row>
    <row r="16" spans="4:5" ht="12.75">
      <c r="D16" s="1" t="s">
        <v>15</v>
      </c>
      <c r="E16" s="1">
        <v>5.1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="125" zoomScaleNormal="125" workbookViewId="0" topLeftCell="A1">
      <selection activeCell="H29" sqref="H29"/>
    </sheetView>
  </sheetViews>
  <sheetFormatPr defaultColWidth="13.00390625" defaultRowHeight="12.75"/>
  <cols>
    <col min="1" max="1" width="10.75390625" style="0" customWidth="1"/>
    <col min="2" max="2" width="10.50390625" style="0" customWidth="1"/>
    <col min="3" max="3" width="12.875" style="0" customWidth="1"/>
    <col min="4" max="4" width="2.75390625" style="0" customWidth="1"/>
    <col min="5" max="5" width="7.125" style="0" customWidth="1"/>
    <col min="6" max="6" width="12.875" style="0" customWidth="1"/>
    <col min="7" max="7" width="21.00390625" style="0" customWidth="1"/>
    <col min="8" max="16384" width="12.875" style="0" customWidth="1"/>
  </cols>
  <sheetData>
    <row r="1" spans="1:5" ht="12.75">
      <c r="A1" t="s">
        <v>16</v>
      </c>
      <c r="B1" t="s">
        <v>17</v>
      </c>
      <c r="E1" s="6"/>
    </row>
    <row r="2" spans="1:5" ht="12.75">
      <c r="A2">
        <v>0</v>
      </c>
      <c r="B2" s="7">
        <f>B3</f>
        <v>2929.7</v>
      </c>
      <c r="D2" s="7" t="s">
        <v>11</v>
      </c>
      <c r="E2" s="6">
        <v>0.46465277777777775</v>
      </c>
    </row>
    <row r="3" spans="1:7" ht="12.75">
      <c r="A3" s="7">
        <f>0.08333+A2</f>
        <v>0.08333</v>
      </c>
      <c r="B3">
        <v>2929.7</v>
      </c>
      <c r="D3" s="7" t="s">
        <v>11</v>
      </c>
      <c r="E3" s="6">
        <v>0.468125</v>
      </c>
      <c r="G3" s="7" t="s">
        <v>18</v>
      </c>
    </row>
    <row r="4" spans="1:9" ht="12.75">
      <c r="A4" s="7">
        <f>0.08333+A3</f>
        <v>0.16666</v>
      </c>
      <c r="B4">
        <v>2928.6</v>
      </c>
      <c r="D4" s="7" t="s">
        <v>11</v>
      </c>
      <c r="E4" s="6">
        <v>0.4715972222222222</v>
      </c>
      <c r="G4" t="s">
        <v>19</v>
      </c>
      <c r="H4" s="8">
        <f>-SLOPE(B2:B161,A2:A161)/'分布'!E15</f>
        <v>0.11265723139901902</v>
      </c>
      <c r="I4" s="7" t="s">
        <v>20</v>
      </c>
    </row>
    <row r="5" spans="1:10" ht="12.75">
      <c r="A5" s="7">
        <f>0.08333+A4</f>
        <v>0.24999</v>
      </c>
      <c r="B5">
        <v>2929.7</v>
      </c>
      <c r="D5" s="7" t="s">
        <v>11</v>
      </c>
      <c r="E5" s="6">
        <v>0.47506944444444443</v>
      </c>
      <c r="G5" s="7" t="s">
        <v>21</v>
      </c>
      <c r="J5" s="8">
        <f>-SLOPE(B2:B16,A2:A16)/'分布'!E15</f>
        <v>0.22587495800234014</v>
      </c>
    </row>
    <row r="6" spans="1:8" ht="12.75">
      <c r="A6" s="7">
        <f>0.08333+A5</f>
        <v>0.33332</v>
      </c>
      <c r="B6">
        <v>2930.5</v>
      </c>
      <c r="D6" s="7" t="s">
        <v>11</v>
      </c>
      <c r="E6" s="6">
        <v>0.47854166666666664</v>
      </c>
      <c r="G6" t="s">
        <v>22</v>
      </c>
      <c r="H6" s="9">
        <f>(AVERAGE(B2:B4)-(AVERAGE(B388:B390)+H7))/('分布'!E15*'分布'!E16)+'分布'!K13</f>
        <v>0.6764833950354596</v>
      </c>
    </row>
    <row r="7" spans="1:8" ht="12.75">
      <c r="A7" s="7">
        <f>0.08333+A6</f>
        <v>0.41665</v>
      </c>
      <c r="B7">
        <v>2928.5</v>
      </c>
      <c r="D7" s="7" t="s">
        <v>11</v>
      </c>
      <c r="E7" s="6">
        <v>0.48201388888888885</v>
      </c>
      <c r="G7" t="s">
        <v>23</v>
      </c>
      <c r="H7" s="7">
        <f>0.4^2*PI()/4*(9.3+9.7)</f>
        <v>2.387610416728243</v>
      </c>
    </row>
    <row r="8" spans="1:5" ht="12.75">
      <c r="A8" s="7">
        <f>0.08333+A7</f>
        <v>0.49998000000000004</v>
      </c>
      <c r="B8">
        <v>2927.1</v>
      </c>
      <c r="D8" s="7" t="s">
        <v>11</v>
      </c>
      <c r="E8" s="6">
        <v>0.4854861111111111</v>
      </c>
    </row>
    <row r="9" spans="1:5" ht="12.75">
      <c r="A9" s="7">
        <f>0.08333+A8</f>
        <v>0.58331</v>
      </c>
      <c r="B9">
        <v>2926.8</v>
      </c>
      <c r="D9" s="7" t="s">
        <v>11</v>
      </c>
      <c r="E9" s="6">
        <v>0.48896990740740737</v>
      </c>
    </row>
    <row r="10" spans="1:5" ht="12.75">
      <c r="A10" s="7">
        <f>0.08333+A9</f>
        <v>0.66664</v>
      </c>
      <c r="B10">
        <v>2927.4</v>
      </c>
      <c r="D10" s="7" t="s">
        <v>11</v>
      </c>
      <c r="E10" s="6">
        <v>0.49243055555555554</v>
      </c>
    </row>
    <row r="11" spans="1:5" ht="12.75">
      <c r="A11" s="7">
        <f>0.08333+A10</f>
        <v>0.74997</v>
      </c>
      <c r="B11">
        <v>2927.7</v>
      </c>
      <c r="D11" s="7" t="s">
        <v>11</v>
      </c>
      <c r="E11" s="6">
        <v>0.49590277777777775</v>
      </c>
    </row>
    <row r="12" spans="1:5" ht="12.75">
      <c r="A12" s="7">
        <f>0.08333+A11</f>
        <v>0.8333</v>
      </c>
      <c r="B12">
        <v>2925.2</v>
      </c>
      <c r="D12" s="7" t="s">
        <v>11</v>
      </c>
      <c r="E12" s="6">
        <v>0.499375</v>
      </c>
    </row>
    <row r="13" spans="1:5" ht="12.75">
      <c r="A13" s="7">
        <f>0.08333+A12</f>
        <v>0.9166300000000001</v>
      </c>
      <c r="B13">
        <v>2926</v>
      </c>
      <c r="D13" s="7" t="s">
        <v>11</v>
      </c>
      <c r="E13" s="6">
        <v>0.5028472222222222</v>
      </c>
    </row>
    <row r="14" spans="1:5" ht="12.75">
      <c r="A14" s="7">
        <f>0.08333+A13</f>
        <v>0.9999600000000001</v>
      </c>
      <c r="B14">
        <v>2925.4</v>
      </c>
      <c r="D14" s="7" t="s">
        <v>11</v>
      </c>
      <c r="E14" s="6">
        <v>0.5063194444444444</v>
      </c>
    </row>
    <row r="15" spans="1:5" ht="12.75">
      <c r="A15" s="7">
        <f>0.08333+A14</f>
        <v>1.08329</v>
      </c>
      <c r="B15">
        <v>2924.8</v>
      </c>
      <c r="D15" s="7" t="s">
        <v>11</v>
      </c>
      <c r="E15" s="6">
        <v>0.5097916666666666</v>
      </c>
    </row>
    <row r="16" spans="1:5" ht="12.75">
      <c r="A16" s="7">
        <f>0.08333+A15</f>
        <v>1.16662</v>
      </c>
      <c r="B16">
        <v>2926.4</v>
      </c>
      <c r="D16" s="7" t="s">
        <v>11</v>
      </c>
      <c r="E16" s="6">
        <v>0.5132638888888889</v>
      </c>
    </row>
    <row r="17" spans="1:5" ht="12.75">
      <c r="A17" s="7">
        <f>0.08333+A16</f>
        <v>1.24995</v>
      </c>
      <c r="B17">
        <v>2926.4</v>
      </c>
      <c r="D17" s="7" t="s">
        <v>11</v>
      </c>
      <c r="E17" s="6">
        <v>0.5167361111111112</v>
      </c>
    </row>
    <row r="18" spans="1:5" ht="12.75">
      <c r="A18" s="7">
        <f>0.08333+A17</f>
        <v>1.3332799999999998</v>
      </c>
      <c r="B18">
        <v>2924.5</v>
      </c>
      <c r="D18" s="7" t="s">
        <v>11</v>
      </c>
      <c r="E18" s="6">
        <v>0.5202083333333334</v>
      </c>
    </row>
    <row r="19" spans="1:5" ht="12.75">
      <c r="A19" s="7">
        <f>0.08333+A18</f>
        <v>1.4166099999999997</v>
      </c>
      <c r="B19">
        <v>2924.6</v>
      </c>
      <c r="D19" s="7" t="s">
        <v>11</v>
      </c>
      <c r="E19" s="6">
        <v>0.5236805555555556</v>
      </c>
    </row>
    <row r="20" spans="1:5" ht="12.75">
      <c r="A20" s="7">
        <f>0.08333+A19</f>
        <v>1.4999399999999996</v>
      </c>
      <c r="B20">
        <v>2924.1</v>
      </c>
      <c r="D20" s="7" t="s">
        <v>11</v>
      </c>
      <c r="E20" s="6">
        <v>0.5271527777777778</v>
      </c>
    </row>
    <row r="21" spans="1:5" ht="12.75">
      <c r="A21" s="7">
        <f>0.08333+A20</f>
        <v>1.5832699999999995</v>
      </c>
      <c r="B21">
        <v>2924.2</v>
      </c>
      <c r="D21" s="7" t="s">
        <v>11</v>
      </c>
      <c r="E21" s="6">
        <v>0.530625</v>
      </c>
    </row>
    <row r="22" spans="1:5" ht="12.75">
      <c r="A22" s="7">
        <f>0.08333+A21</f>
        <v>1.6665999999999994</v>
      </c>
      <c r="B22">
        <v>2924.6</v>
      </c>
      <c r="D22" s="7" t="s">
        <v>11</v>
      </c>
      <c r="E22" s="6">
        <v>0.5340972222222222</v>
      </c>
    </row>
    <row r="23" spans="1:5" ht="12.75">
      <c r="A23" s="7">
        <f>0.08333+A22</f>
        <v>1.7499299999999993</v>
      </c>
      <c r="B23">
        <v>2923.3</v>
      </c>
      <c r="D23" s="7" t="s">
        <v>11</v>
      </c>
      <c r="E23" s="6">
        <v>0.5375694444444444</v>
      </c>
    </row>
    <row r="24" spans="1:5" ht="12.75">
      <c r="A24" s="7">
        <f>0.08333+A23</f>
        <v>1.8332599999999992</v>
      </c>
      <c r="B24">
        <v>2923.4</v>
      </c>
      <c r="D24" s="7" t="s">
        <v>11</v>
      </c>
      <c r="E24" s="6">
        <v>0.5410416666666666</v>
      </c>
    </row>
    <row r="25" spans="1:5" ht="12.75">
      <c r="A25" s="7">
        <f>0.08333+A24</f>
        <v>1.9165899999999991</v>
      </c>
      <c r="B25">
        <v>2922.6</v>
      </c>
      <c r="D25" s="7" t="s">
        <v>11</v>
      </c>
      <c r="E25" s="6">
        <v>0.5445138888888889</v>
      </c>
    </row>
    <row r="26" spans="1:5" ht="12.75">
      <c r="A26" s="7">
        <f>0.08333+A25</f>
        <v>1.999919999999999</v>
      </c>
      <c r="B26">
        <v>2922.8</v>
      </c>
      <c r="D26" s="7" t="s">
        <v>11</v>
      </c>
      <c r="E26" s="6">
        <v>0.5479861111111111</v>
      </c>
    </row>
    <row r="27" spans="1:5" ht="12.75">
      <c r="A27" s="7">
        <f>0.08333+A26</f>
        <v>2.083249999999999</v>
      </c>
      <c r="B27">
        <v>2922.1</v>
      </c>
      <c r="D27" s="7" t="s">
        <v>11</v>
      </c>
      <c r="E27" s="6">
        <v>0.5514583333333333</v>
      </c>
    </row>
    <row r="28" spans="1:5" ht="12.75">
      <c r="A28" s="7">
        <f>0.08333+A27</f>
        <v>2.1665799999999993</v>
      </c>
      <c r="B28">
        <v>2921.9</v>
      </c>
      <c r="D28" s="7" t="s">
        <v>11</v>
      </c>
      <c r="E28" s="6">
        <v>0.5549305555555555</v>
      </c>
    </row>
    <row r="29" spans="1:5" ht="12.75">
      <c r="A29" s="7">
        <f>0.08333+A28</f>
        <v>2.2499099999999994</v>
      </c>
      <c r="B29">
        <v>2922.1</v>
      </c>
      <c r="D29" s="7" t="s">
        <v>11</v>
      </c>
      <c r="E29" s="6">
        <v>0.5584027777777778</v>
      </c>
    </row>
    <row r="30" spans="1:5" ht="12.75">
      <c r="A30" s="7">
        <f>0.08333+A29</f>
        <v>2.3332399999999995</v>
      </c>
      <c r="B30">
        <v>2923.2</v>
      </c>
      <c r="D30" s="7" t="s">
        <v>11</v>
      </c>
      <c r="E30" s="6">
        <v>0.561875</v>
      </c>
    </row>
    <row r="31" spans="1:5" ht="12.75">
      <c r="A31" s="7">
        <f>0.08333+A30</f>
        <v>2.4165699999999997</v>
      </c>
      <c r="B31">
        <v>2921.8</v>
      </c>
      <c r="D31" s="7" t="s">
        <v>11</v>
      </c>
      <c r="E31" s="6">
        <v>0.5653472222222222</v>
      </c>
    </row>
    <row r="32" spans="1:5" ht="12.75">
      <c r="A32" s="7">
        <f>0.08333+A31</f>
        <v>2.4999</v>
      </c>
      <c r="B32">
        <v>2922.6</v>
      </c>
      <c r="D32" s="7" t="s">
        <v>11</v>
      </c>
      <c r="E32" s="6">
        <v>0.5688194444444444</v>
      </c>
    </row>
    <row r="33" spans="1:5" ht="12.75">
      <c r="A33" s="7">
        <f>0.08333+A32</f>
        <v>2.58323</v>
      </c>
      <c r="B33">
        <v>2921.4</v>
      </c>
      <c r="D33" s="7" t="s">
        <v>11</v>
      </c>
      <c r="E33" s="6">
        <v>0.5722916666666666</v>
      </c>
    </row>
    <row r="34" spans="1:5" ht="12.75">
      <c r="A34" s="7">
        <f>0.08333+A33</f>
        <v>2.66656</v>
      </c>
      <c r="B34">
        <v>2922.8</v>
      </c>
      <c r="D34" s="7" t="s">
        <v>11</v>
      </c>
      <c r="E34" s="6">
        <v>0.5757754629629629</v>
      </c>
    </row>
    <row r="35" spans="1:5" ht="12.75">
      <c r="A35" s="7">
        <f>0.08333+A34</f>
        <v>2.74989</v>
      </c>
      <c r="B35">
        <v>2919.9</v>
      </c>
      <c r="D35" s="7" t="s">
        <v>11</v>
      </c>
      <c r="E35" s="6">
        <v>0.5792361111111111</v>
      </c>
    </row>
    <row r="36" spans="1:5" ht="12.75">
      <c r="A36" s="7">
        <f>0.08333+A35</f>
        <v>2.8332200000000003</v>
      </c>
      <c r="B36">
        <v>2921.7</v>
      </c>
      <c r="D36" s="7" t="s">
        <v>11</v>
      </c>
      <c r="E36" s="6">
        <v>0.5827083333333333</v>
      </c>
    </row>
    <row r="37" spans="1:5" ht="12.75">
      <c r="A37" s="7">
        <f>0.08333+A36</f>
        <v>2.9165500000000004</v>
      </c>
      <c r="B37">
        <v>2922.1</v>
      </c>
      <c r="D37" s="7" t="s">
        <v>11</v>
      </c>
      <c r="E37" s="6">
        <v>0.5861805555555556</v>
      </c>
    </row>
    <row r="38" spans="1:5" ht="12.75">
      <c r="A38" s="7">
        <f>0.08333+A37</f>
        <v>2.9998800000000005</v>
      </c>
      <c r="B38">
        <v>2922.1</v>
      </c>
      <c r="D38" s="7" t="s">
        <v>11</v>
      </c>
      <c r="E38" s="6">
        <v>0.5896527777777778</v>
      </c>
    </row>
    <row r="39" spans="1:5" ht="12.75">
      <c r="A39" s="7">
        <f>0.08333+A38</f>
        <v>3.0832100000000007</v>
      </c>
      <c r="B39">
        <v>2919.6</v>
      </c>
      <c r="D39" s="7" t="s">
        <v>11</v>
      </c>
      <c r="E39" s="6">
        <v>0.593125</v>
      </c>
    </row>
    <row r="40" spans="1:5" ht="12.75">
      <c r="A40" s="7">
        <f>0.08333+A39</f>
        <v>3.166540000000001</v>
      </c>
      <c r="B40">
        <v>2922.1</v>
      </c>
      <c r="D40" s="7" t="s">
        <v>11</v>
      </c>
      <c r="E40" s="6">
        <v>0.5965972222222222</v>
      </c>
    </row>
    <row r="41" spans="1:5" ht="12.75">
      <c r="A41" s="7">
        <f>0.08333+A40</f>
        <v>3.249870000000001</v>
      </c>
      <c r="B41">
        <v>2920.2</v>
      </c>
      <c r="D41" s="7" t="s">
        <v>11</v>
      </c>
      <c r="E41" s="6">
        <v>0.6000694444444445</v>
      </c>
    </row>
    <row r="42" spans="1:5" ht="12.75">
      <c r="A42" s="7">
        <f>0.08333+A41</f>
        <v>3.333200000000001</v>
      </c>
      <c r="B42">
        <v>2920</v>
      </c>
      <c r="D42" s="7" t="s">
        <v>11</v>
      </c>
      <c r="E42" s="6">
        <v>0.6035416666666668</v>
      </c>
    </row>
    <row r="43" spans="1:5" ht="12.75">
      <c r="A43" s="7">
        <f>0.08333+A42</f>
        <v>3.416530000000001</v>
      </c>
      <c r="B43">
        <v>2918.7</v>
      </c>
      <c r="D43" s="7" t="s">
        <v>11</v>
      </c>
      <c r="E43" s="6">
        <v>0.607013888888889</v>
      </c>
    </row>
    <row r="44" spans="1:5" ht="12.75">
      <c r="A44" s="7">
        <f>0.08333+A43</f>
        <v>3.4998600000000013</v>
      </c>
      <c r="B44">
        <v>2921.1</v>
      </c>
      <c r="D44" s="7" t="s">
        <v>11</v>
      </c>
      <c r="E44" s="6">
        <v>0.6104861111111112</v>
      </c>
    </row>
    <row r="45" spans="1:5" ht="12.75">
      <c r="A45" s="7">
        <f>0.08333+A44</f>
        <v>3.5831900000000014</v>
      </c>
      <c r="B45">
        <v>2920.7</v>
      </c>
      <c r="D45" s="7" t="s">
        <v>11</v>
      </c>
      <c r="E45" s="6">
        <v>0.6139583333333334</v>
      </c>
    </row>
    <row r="46" spans="1:5" ht="12.75">
      <c r="A46" s="7">
        <f>0.08333+A45</f>
        <v>3.6665200000000016</v>
      </c>
      <c r="B46">
        <v>2919.5</v>
      </c>
      <c r="D46" s="7" t="s">
        <v>11</v>
      </c>
      <c r="E46" s="6">
        <v>0.6174305555555556</v>
      </c>
    </row>
    <row r="47" spans="1:5" ht="12.75">
      <c r="A47" s="7">
        <f>0.08333+A46</f>
        <v>3.7498500000000017</v>
      </c>
      <c r="B47">
        <v>2918.9</v>
      </c>
      <c r="D47" s="7" t="s">
        <v>11</v>
      </c>
      <c r="E47" s="6">
        <v>0.6209027777777778</v>
      </c>
    </row>
    <row r="48" spans="1:5" ht="12.75">
      <c r="A48" s="7">
        <f>0.08333+A47</f>
        <v>3.833180000000002</v>
      </c>
      <c r="B48">
        <v>2918.9</v>
      </c>
      <c r="D48" s="7" t="s">
        <v>11</v>
      </c>
      <c r="E48" s="6">
        <v>0.624375</v>
      </c>
    </row>
    <row r="49" spans="1:5" ht="12.75">
      <c r="A49" s="7">
        <f>0.08333+A48</f>
        <v>3.916510000000002</v>
      </c>
      <c r="B49">
        <v>2919.4</v>
      </c>
      <c r="D49" s="7" t="s">
        <v>11</v>
      </c>
      <c r="E49" s="6">
        <v>0.6278472222222222</v>
      </c>
    </row>
    <row r="50" spans="1:5" ht="12.75">
      <c r="A50" s="7">
        <f>0.08333+A49</f>
        <v>3.999840000000002</v>
      </c>
      <c r="B50">
        <v>2920</v>
      </c>
      <c r="D50" s="7" t="s">
        <v>11</v>
      </c>
      <c r="E50" s="6">
        <v>0.6313194444444444</v>
      </c>
    </row>
    <row r="51" spans="1:5" ht="12.75">
      <c r="A51" s="7">
        <f>0.08333+A50</f>
        <v>4.083170000000002</v>
      </c>
      <c r="B51">
        <v>2919.7</v>
      </c>
      <c r="D51" s="7" t="s">
        <v>11</v>
      </c>
      <c r="E51" s="6">
        <v>0.6347916666666666</v>
      </c>
    </row>
    <row r="52" spans="1:5" ht="12.75">
      <c r="A52" s="7">
        <f>0.08333+A51</f>
        <v>4.166500000000002</v>
      </c>
      <c r="B52">
        <v>2918.2</v>
      </c>
      <c r="D52" s="7" t="s">
        <v>11</v>
      </c>
      <c r="E52" s="6">
        <v>0.6382638888888889</v>
      </c>
    </row>
    <row r="53" spans="1:5" ht="12.75">
      <c r="A53" s="7">
        <f>0.08333+A52</f>
        <v>4.249830000000002</v>
      </c>
      <c r="B53">
        <v>2917.5</v>
      </c>
      <c r="D53" s="7" t="s">
        <v>11</v>
      </c>
      <c r="E53" s="6">
        <v>0.6417361111111112</v>
      </c>
    </row>
    <row r="54" spans="1:5" ht="12.75">
      <c r="A54" s="7">
        <f>0.08333+A53</f>
        <v>4.333160000000002</v>
      </c>
      <c r="B54">
        <v>2917.4</v>
      </c>
      <c r="D54" s="7" t="s">
        <v>11</v>
      </c>
      <c r="E54" s="6">
        <v>0.6452083333333334</v>
      </c>
    </row>
    <row r="55" spans="1:5" ht="12.75">
      <c r="A55" s="7">
        <f>0.08333+A54</f>
        <v>4.416490000000002</v>
      </c>
      <c r="B55">
        <v>2916.9</v>
      </c>
      <c r="D55" s="7" t="s">
        <v>11</v>
      </c>
      <c r="E55" s="6">
        <v>0.6486805555555556</v>
      </c>
    </row>
    <row r="56" spans="1:5" ht="12.75">
      <c r="A56" s="7">
        <f>0.08333+A55</f>
        <v>4.499820000000002</v>
      </c>
      <c r="B56">
        <v>2918.9</v>
      </c>
      <c r="D56" s="7" t="s">
        <v>11</v>
      </c>
      <c r="E56" s="6">
        <v>0.6521527777777778</v>
      </c>
    </row>
    <row r="57" spans="1:5" ht="12.75">
      <c r="A57" s="7">
        <f>0.08333+A56</f>
        <v>4.5831500000000025</v>
      </c>
      <c r="B57">
        <v>2916.4</v>
      </c>
      <c r="D57" s="7" t="s">
        <v>11</v>
      </c>
      <c r="E57" s="6">
        <v>0.655625</v>
      </c>
    </row>
    <row r="58" spans="1:5" ht="12.75">
      <c r="A58" s="7">
        <f>0.08333+A57</f>
        <v>4.666480000000003</v>
      </c>
      <c r="B58">
        <v>2917.9</v>
      </c>
      <c r="D58" s="7" t="s">
        <v>11</v>
      </c>
      <c r="E58" s="6">
        <v>0.6591203703703704</v>
      </c>
    </row>
    <row r="59" spans="1:5" ht="12.75">
      <c r="A59" s="7">
        <f>0.08333+A58</f>
        <v>4.749810000000003</v>
      </c>
      <c r="B59">
        <v>2916.2</v>
      </c>
      <c r="D59" s="7" t="s">
        <v>11</v>
      </c>
      <c r="E59" s="6">
        <v>0.6625694444444444</v>
      </c>
    </row>
    <row r="60" spans="1:5" ht="12.75">
      <c r="A60" s="7">
        <f>0.08333+A59</f>
        <v>4.833140000000003</v>
      </c>
      <c r="B60">
        <v>2915.1</v>
      </c>
      <c r="D60" s="7" t="s">
        <v>11</v>
      </c>
      <c r="E60" s="6">
        <v>0.6660416666666666</v>
      </c>
    </row>
    <row r="61" spans="1:5" ht="12.75">
      <c r="A61" s="7">
        <f>0.08333+A60</f>
        <v>4.916470000000003</v>
      </c>
      <c r="B61">
        <v>2917.9</v>
      </c>
      <c r="D61" s="7" t="s">
        <v>11</v>
      </c>
      <c r="E61" s="6">
        <v>0.6695138888888889</v>
      </c>
    </row>
    <row r="62" spans="1:5" ht="12.75">
      <c r="A62" s="7">
        <f>0.08333+A61</f>
        <v>4.999800000000003</v>
      </c>
      <c r="B62">
        <v>2916.8</v>
      </c>
      <c r="D62" s="7" t="s">
        <v>11</v>
      </c>
      <c r="E62" s="6">
        <v>0.6729861111111111</v>
      </c>
    </row>
    <row r="63" spans="1:5" ht="12.75">
      <c r="A63" s="7">
        <f>0.08333+A62</f>
        <v>5.083130000000003</v>
      </c>
      <c r="B63">
        <v>2918.1</v>
      </c>
      <c r="D63" s="7" t="s">
        <v>11</v>
      </c>
      <c r="E63" s="6">
        <v>0.6764583333333333</v>
      </c>
    </row>
    <row r="64" spans="1:5" ht="12.75">
      <c r="A64" s="7">
        <f>0.08333+A63</f>
        <v>5.166460000000003</v>
      </c>
      <c r="B64">
        <v>2918.2</v>
      </c>
      <c r="D64" s="7" t="s">
        <v>11</v>
      </c>
      <c r="E64" s="6">
        <v>0.6799305555555555</v>
      </c>
    </row>
    <row r="65" spans="1:5" ht="12.75">
      <c r="A65" s="7">
        <f>0.08333+A64</f>
        <v>5.2497900000000035</v>
      </c>
      <c r="B65">
        <v>2915.6</v>
      </c>
      <c r="D65" s="7" t="s">
        <v>11</v>
      </c>
      <c r="E65" s="6">
        <v>0.6834027777777778</v>
      </c>
    </row>
    <row r="66" spans="1:5" ht="12.75">
      <c r="A66" s="7">
        <f>0.08333+A65</f>
        <v>5.333120000000004</v>
      </c>
      <c r="B66">
        <v>2917.1</v>
      </c>
      <c r="D66" s="7" t="s">
        <v>11</v>
      </c>
      <c r="E66" s="6">
        <v>0.686875</v>
      </c>
    </row>
    <row r="67" spans="1:5" ht="12.75">
      <c r="A67" s="7">
        <f>0.08333+A66</f>
        <v>5.416450000000004</v>
      </c>
      <c r="B67">
        <v>2917.6</v>
      </c>
      <c r="D67" s="7" t="s">
        <v>11</v>
      </c>
      <c r="E67" s="6">
        <v>0.6903472222222222</v>
      </c>
    </row>
    <row r="68" spans="1:5" ht="12.75">
      <c r="A68" s="7">
        <f>0.08333+A67</f>
        <v>5.499780000000004</v>
      </c>
      <c r="B68">
        <v>2915.9</v>
      </c>
      <c r="D68" s="7" t="s">
        <v>11</v>
      </c>
      <c r="E68" s="6">
        <v>0.6938194444444444</v>
      </c>
    </row>
    <row r="69" spans="1:5" ht="12.75">
      <c r="A69" s="7">
        <f>0.08333+A68</f>
        <v>5.583110000000004</v>
      </c>
      <c r="B69">
        <v>2918.2</v>
      </c>
      <c r="D69" s="7" t="s">
        <v>11</v>
      </c>
      <c r="E69" s="6">
        <v>0.6972916666666666</v>
      </c>
    </row>
    <row r="70" spans="1:5" ht="12.75">
      <c r="A70" s="7">
        <f>0.08333+A69</f>
        <v>5.666440000000004</v>
      </c>
      <c r="B70">
        <v>2916.5</v>
      </c>
      <c r="D70" s="7" t="s">
        <v>11</v>
      </c>
      <c r="E70" s="6">
        <v>0.7007638888888889</v>
      </c>
    </row>
    <row r="71" spans="1:5" ht="12.75">
      <c r="A71" s="7">
        <f>0.08333+A70</f>
        <v>5.749770000000004</v>
      </c>
      <c r="B71">
        <v>2916.5</v>
      </c>
      <c r="D71" s="7" t="s">
        <v>11</v>
      </c>
      <c r="E71" s="6">
        <v>0.7042361111111111</v>
      </c>
    </row>
    <row r="72" spans="1:5" ht="12.75">
      <c r="A72" s="7">
        <f>0.08333+A71</f>
        <v>5.833100000000004</v>
      </c>
      <c r="B72">
        <v>2915.1</v>
      </c>
      <c r="D72" s="7" t="s">
        <v>11</v>
      </c>
      <c r="E72" s="6">
        <v>0.7077083333333333</v>
      </c>
    </row>
    <row r="73" spans="1:5" ht="12.75">
      <c r="A73" s="7">
        <f>0.08333+A72</f>
        <v>5.9164300000000045</v>
      </c>
      <c r="B73">
        <v>2917.3</v>
      </c>
      <c r="D73" s="7" t="s">
        <v>11</v>
      </c>
      <c r="E73" s="6">
        <v>0.7111805555555556</v>
      </c>
    </row>
    <row r="74" spans="1:5" ht="12.75">
      <c r="A74" s="7">
        <f>0.08333+A73</f>
        <v>5.999760000000005</v>
      </c>
      <c r="B74">
        <v>2914.4</v>
      </c>
      <c r="D74" s="7" t="s">
        <v>11</v>
      </c>
      <c r="E74" s="6">
        <v>0.7146527777777778</v>
      </c>
    </row>
    <row r="75" spans="1:5" ht="12.75">
      <c r="A75" s="7">
        <f>0.08333+A74</f>
        <v>6.083090000000005</v>
      </c>
      <c r="B75">
        <v>2917.2</v>
      </c>
      <c r="D75" s="7" t="s">
        <v>11</v>
      </c>
      <c r="E75" s="6">
        <v>0.718125</v>
      </c>
    </row>
    <row r="76" spans="1:5" ht="12.75">
      <c r="A76" s="7">
        <f>0.08333+A75</f>
        <v>6.166420000000005</v>
      </c>
      <c r="B76">
        <v>2913.5</v>
      </c>
      <c r="D76" s="7" t="s">
        <v>11</v>
      </c>
      <c r="E76" s="6">
        <v>0.7215972222222222</v>
      </c>
    </row>
    <row r="77" spans="1:5" ht="12.75">
      <c r="A77" s="7">
        <f>0.08333+A76</f>
        <v>6.249750000000005</v>
      </c>
      <c r="B77">
        <v>2915.4</v>
      </c>
      <c r="D77" s="7" t="s">
        <v>11</v>
      </c>
      <c r="E77" s="6">
        <v>0.7250694444444445</v>
      </c>
    </row>
    <row r="78" spans="1:5" ht="12.75">
      <c r="A78" s="7">
        <f>0.08333+A77</f>
        <v>6.333080000000005</v>
      </c>
      <c r="B78">
        <v>2915</v>
      </c>
      <c r="D78" s="7" t="s">
        <v>11</v>
      </c>
      <c r="E78" s="6">
        <v>0.7285416666666668</v>
      </c>
    </row>
    <row r="79" spans="1:5" ht="12.75">
      <c r="A79" s="7">
        <f>0.08333+A78</f>
        <v>6.416410000000005</v>
      </c>
      <c r="B79">
        <v>2915.2</v>
      </c>
      <c r="D79" s="7" t="s">
        <v>11</v>
      </c>
      <c r="E79" s="6">
        <v>0.732013888888889</v>
      </c>
    </row>
    <row r="80" spans="1:5" ht="12.75">
      <c r="A80" s="7">
        <f>0.08333+A79</f>
        <v>6.499740000000005</v>
      </c>
      <c r="B80">
        <v>2914.3</v>
      </c>
      <c r="D80" s="7" t="s">
        <v>11</v>
      </c>
      <c r="E80" s="6">
        <v>0.7354861111111112</v>
      </c>
    </row>
    <row r="81" spans="1:5" ht="12.75">
      <c r="A81" s="7">
        <f>0.08333+A80</f>
        <v>6.5830700000000055</v>
      </c>
      <c r="B81">
        <v>2914.7</v>
      </c>
      <c r="D81" s="7" t="s">
        <v>11</v>
      </c>
      <c r="E81" s="6">
        <v>0.7389583333333334</v>
      </c>
    </row>
    <row r="82" spans="1:5" ht="12.75">
      <c r="A82" s="7">
        <f>0.08333+A81</f>
        <v>6.666400000000006</v>
      </c>
      <c r="B82">
        <v>2913.3</v>
      </c>
      <c r="D82" s="7" t="s">
        <v>11</v>
      </c>
      <c r="E82" s="6">
        <v>0.7424305555555556</v>
      </c>
    </row>
    <row r="83" spans="1:5" ht="12.75">
      <c r="A83" s="7">
        <f>0.08333+A82</f>
        <v>6.749730000000006</v>
      </c>
      <c r="B83">
        <v>2914.5</v>
      </c>
      <c r="D83" s="7" t="s">
        <v>11</v>
      </c>
      <c r="E83" s="6">
        <v>0.7459143518518518</v>
      </c>
    </row>
    <row r="84" spans="1:5" ht="12.75">
      <c r="A84" s="7">
        <f>0.08333+A83</f>
        <v>6.833060000000006</v>
      </c>
      <c r="B84">
        <v>2912.2</v>
      </c>
      <c r="D84" s="7" t="s">
        <v>11</v>
      </c>
      <c r="E84" s="6">
        <v>0.749375</v>
      </c>
    </row>
    <row r="85" spans="1:5" ht="12.75">
      <c r="A85" s="7">
        <f>0.08333+A84</f>
        <v>6.916390000000006</v>
      </c>
      <c r="B85">
        <v>2913.4</v>
      </c>
      <c r="D85" s="7" t="s">
        <v>11</v>
      </c>
      <c r="E85" s="6">
        <v>0.7528472222222222</v>
      </c>
    </row>
    <row r="86" spans="1:5" ht="12.75">
      <c r="A86" s="7">
        <f>0.08333+A85</f>
        <v>6.999720000000006</v>
      </c>
      <c r="B86">
        <v>2913.3</v>
      </c>
      <c r="D86" s="7" t="s">
        <v>11</v>
      </c>
      <c r="E86" s="6">
        <v>0.7563194444444444</v>
      </c>
    </row>
    <row r="87" spans="1:5" ht="12.75">
      <c r="A87" s="7">
        <f>0.08333+A86</f>
        <v>7.083050000000006</v>
      </c>
      <c r="B87">
        <v>2913.8</v>
      </c>
      <c r="D87" s="7" t="s">
        <v>11</v>
      </c>
      <c r="E87" s="6">
        <v>0.7597916666666666</v>
      </c>
    </row>
    <row r="88" spans="1:5" ht="12.75">
      <c r="A88" s="7">
        <f>0.08333+A87</f>
        <v>7.166380000000006</v>
      </c>
      <c r="B88">
        <v>2915.1</v>
      </c>
      <c r="D88" s="7" t="s">
        <v>11</v>
      </c>
      <c r="E88" s="6">
        <v>0.7632638888888889</v>
      </c>
    </row>
    <row r="89" spans="1:5" ht="12.75">
      <c r="A89" s="7">
        <f>0.08333+A88</f>
        <v>7.2497100000000065</v>
      </c>
      <c r="B89">
        <v>2911.5</v>
      </c>
      <c r="D89" s="7" t="s">
        <v>11</v>
      </c>
      <c r="E89" s="6">
        <v>0.7667361111111112</v>
      </c>
    </row>
    <row r="90" spans="1:5" ht="12.75">
      <c r="A90" s="7">
        <f>0.08333+A89</f>
        <v>7.333040000000007</v>
      </c>
      <c r="B90">
        <v>2912.4</v>
      </c>
      <c r="D90" s="7" t="s">
        <v>11</v>
      </c>
      <c r="E90" s="6">
        <v>0.7702083333333334</v>
      </c>
    </row>
    <row r="91" spans="1:5" ht="12.75">
      <c r="A91" s="7">
        <f>0.08333+A90</f>
        <v>7.416370000000007</v>
      </c>
      <c r="B91">
        <v>2913.1</v>
      </c>
      <c r="D91" s="7" t="s">
        <v>11</v>
      </c>
      <c r="E91" s="6">
        <v>0.7736805555555556</v>
      </c>
    </row>
    <row r="92" spans="1:5" ht="12.75">
      <c r="A92" s="7">
        <f>0.08333+A91</f>
        <v>7.499700000000007</v>
      </c>
      <c r="B92">
        <v>2911.5</v>
      </c>
      <c r="D92" s="7" t="s">
        <v>11</v>
      </c>
      <c r="E92" s="6">
        <v>0.7771527777777778</v>
      </c>
    </row>
    <row r="93" spans="1:5" ht="12.75">
      <c r="A93" s="7">
        <f>0.08333+A92</f>
        <v>7.583030000000007</v>
      </c>
      <c r="B93">
        <v>2910.6</v>
      </c>
      <c r="D93" s="7" t="s">
        <v>11</v>
      </c>
      <c r="E93" s="6">
        <v>0.780625</v>
      </c>
    </row>
    <row r="94" spans="1:5" ht="12.75">
      <c r="A94" s="7">
        <f>0.08333+A93</f>
        <v>7.666360000000007</v>
      </c>
      <c r="B94">
        <v>2910.8</v>
      </c>
      <c r="D94" s="7" t="s">
        <v>11</v>
      </c>
      <c r="E94" s="6">
        <v>0.7840972222222222</v>
      </c>
    </row>
    <row r="95" spans="1:5" ht="12.75">
      <c r="A95" s="7">
        <f>0.08333+A94</f>
        <v>7.749690000000007</v>
      </c>
      <c r="B95">
        <v>2910.4</v>
      </c>
      <c r="D95" s="7" t="s">
        <v>11</v>
      </c>
      <c r="E95" s="6">
        <v>0.7875694444444444</v>
      </c>
    </row>
    <row r="96" spans="1:5" ht="12.75">
      <c r="A96" s="7">
        <f>0.08333+A95</f>
        <v>7.833020000000007</v>
      </c>
      <c r="B96">
        <v>2910.3</v>
      </c>
      <c r="D96" s="7" t="s">
        <v>11</v>
      </c>
      <c r="E96" s="6">
        <v>0.7910416666666666</v>
      </c>
    </row>
    <row r="97" spans="1:5" ht="12.75">
      <c r="A97" s="7">
        <f>0.08333+A96</f>
        <v>7.9163500000000075</v>
      </c>
      <c r="B97">
        <v>2910.5</v>
      </c>
      <c r="D97" s="7" t="s">
        <v>11</v>
      </c>
      <c r="E97" s="6">
        <v>0.7945138888888889</v>
      </c>
    </row>
    <row r="98" spans="1:5" ht="12.75">
      <c r="A98" s="7">
        <f>0.08333+A97</f>
        <v>7.999680000000008</v>
      </c>
      <c r="B98">
        <v>2912.9</v>
      </c>
      <c r="D98" s="7" t="s">
        <v>11</v>
      </c>
      <c r="E98" s="6">
        <v>0.7979861111111111</v>
      </c>
    </row>
    <row r="99" spans="1:5" ht="12.75">
      <c r="A99" s="7">
        <f>0.08333+A98</f>
        <v>8.083010000000007</v>
      </c>
      <c r="B99">
        <v>2911.5</v>
      </c>
      <c r="D99" s="7" t="s">
        <v>11</v>
      </c>
      <c r="E99" s="6">
        <v>0.8014583333333333</v>
      </c>
    </row>
    <row r="100" spans="1:5" ht="12.75">
      <c r="A100" s="7">
        <f>0.08333+A99</f>
        <v>8.166340000000007</v>
      </c>
      <c r="B100" s="7">
        <f>(B99+B101)/2</f>
        <v>2910.7</v>
      </c>
      <c r="D100" s="7" t="s">
        <v>11</v>
      </c>
      <c r="E100" s="6">
        <v>0.8049305555555555</v>
      </c>
    </row>
    <row r="101" spans="1:5" ht="12.75">
      <c r="A101" s="7">
        <f>0.08333+A100</f>
        <v>8.249670000000007</v>
      </c>
      <c r="B101">
        <v>2909.9</v>
      </c>
      <c r="D101" s="7" t="s">
        <v>11</v>
      </c>
      <c r="E101" s="6">
        <v>0.8084027777777778</v>
      </c>
    </row>
    <row r="102" spans="1:5" ht="12.75">
      <c r="A102" s="7">
        <f>0.08333+A101</f>
        <v>8.333000000000007</v>
      </c>
      <c r="B102">
        <v>2911.9</v>
      </c>
      <c r="D102" s="7" t="s">
        <v>11</v>
      </c>
      <c r="E102" s="6">
        <v>0.811875</v>
      </c>
    </row>
    <row r="103" spans="1:5" ht="12.75">
      <c r="A103" s="7">
        <f>0.08333+A102</f>
        <v>8.416330000000007</v>
      </c>
      <c r="B103">
        <v>2910.7</v>
      </c>
      <c r="D103" s="7" t="s">
        <v>11</v>
      </c>
      <c r="E103" s="6">
        <v>0.8153472222222222</v>
      </c>
    </row>
    <row r="104" spans="1:5" ht="12.75">
      <c r="A104" s="7">
        <f>0.08333+A103</f>
        <v>8.499660000000008</v>
      </c>
      <c r="B104">
        <v>2908.9</v>
      </c>
      <c r="D104" s="7" t="s">
        <v>11</v>
      </c>
      <c r="E104" s="6">
        <v>0.8188194444444444</v>
      </c>
    </row>
    <row r="105" spans="1:5" ht="12.75">
      <c r="A105" s="7">
        <f>0.08333+A104</f>
        <v>8.582990000000008</v>
      </c>
      <c r="B105">
        <v>2911.2</v>
      </c>
      <c r="D105" s="7" t="s">
        <v>11</v>
      </c>
      <c r="E105" s="6">
        <v>0.8222916666666666</v>
      </c>
    </row>
    <row r="106" spans="1:5" ht="12.75">
      <c r="A106" s="7">
        <f>0.08333+A105</f>
        <v>8.666320000000008</v>
      </c>
      <c r="B106">
        <v>2908.6</v>
      </c>
      <c r="D106" s="7" t="s">
        <v>11</v>
      </c>
      <c r="E106" s="6">
        <v>0.8257638888888889</v>
      </c>
    </row>
    <row r="107" spans="1:5" ht="12.75">
      <c r="A107" s="7">
        <f>0.08333+A106</f>
        <v>8.749650000000008</v>
      </c>
      <c r="B107">
        <v>2909.9</v>
      </c>
      <c r="D107" s="7" t="s">
        <v>11</v>
      </c>
      <c r="E107" s="6">
        <v>0.8292476851851851</v>
      </c>
    </row>
    <row r="108" spans="1:5" ht="12.75">
      <c r="A108" s="7">
        <f>0.08333+A107</f>
        <v>8.832980000000008</v>
      </c>
      <c r="B108">
        <v>2908.1</v>
      </c>
      <c r="D108" s="7" t="s">
        <v>11</v>
      </c>
      <c r="E108" s="6">
        <v>0.8327083333333333</v>
      </c>
    </row>
    <row r="109" spans="1:5" ht="12.75">
      <c r="A109" s="7">
        <f>0.08333+A108</f>
        <v>8.916310000000008</v>
      </c>
      <c r="B109">
        <v>2910.7</v>
      </c>
      <c r="D109" s="7" t="s">
        <v>11</v>
      </c>
      <c r="E109" s="6">
        <v>0.8361805555555556</v>
      </c>
    </row>
    <row r="110" spans="1:5" ht="12.75">
      <c r="A110" s="7">
        <f>0.08333+A109</f>
        <v>8.999640000000008</v>
      </c>
      <c r="B110">
        <v>2909.9</v>
      </c>
      <c r="D110" s="7" t="s">
        <v>11</v>
      </c>
      <c r="E110" s="6">
        <v>0.8396527777777778</v>
      </c>
    </row>
    <row r="111" spans="1:5" ht="12.75">
      <c r="A111" s="7">
        <f>0.08333+A110</f>
        <v>9.082970000000008</v>
      </c>
      <c r="B111">
        <v>2908.2</v>
      </c>
      <c r="D111" s="7" t="s">
        <v>11</v>
      </c>
      <c r="E111" s="6">
        <v>0.843125</v>
      </c>
    </row>
    <row r="112" spans="1:5" ht="12.75">
      <c r="A112" s="7">
        <f>0.08333+A111</f>
        <v>9.166300000000009</v>
      </c>
      <c r="B112">
        <v>2909.1</v>
      </c>
      <c r="D112" s="7" t="s">
        <v>11</v>
      </c>
      <c r="E112" s="6">
        <v>0.8465972222222222</v>
      </c>
    </row>
    <row r="113" spans="1:5" ht="12.75">
      <c r="A113" s="7">
        <f>0.08333+A112</f>
        <v>9.249630000000009</v>
      </c>
      <c r="B113">
        <v>2907.7</v>
      </c>
      <c r="D113" s="7" t="s">
        <v>11</v>
      </c>
      <c r="E113" s="6">
        <v>0.8500694444444445</v>
      </c>
    </row>
    <row r="114" spans="1:5" ht="12.75">
      <c r="A114" s="7">
        <f>0.08333+A113</f>
        <v>9.332960000000009</v>
      </c>
      <c r="B114">
        <v>2907.6</v>
      </c>
      <c r="D114" s="7" t="s">
        <v>11</v>
      </c>
      <c r="E114" s="6">
        <v>0.8535416666666668</v>
      </c>
    </row>
    <row r="115" spans="1:5" ht="12.75">
      <c r="A115" s="7">
        <f>0.08333+A114</f>
        <v>9.416290000000009</v>
      </c>
      <c r="B115">
        <v>2906.5</v>
      </c>
      <c r="D115" s="7" t="s">
        <v>11</v>
      </c>
      <c r="E115" s="6">
        <v>0.857013888888889</v>
      </c>
    </row>
    <row r="116" spans="1:5" ht="12.75">
      <c r="A116" s="7">
        <f>0.08333+A115</f>
        <v>9.499620000000009</v>
      </c>
      <c r="B116">
        <v>2908.2</v>
      </c>
      <c r="D116" s="7" t="s">
        <v>11</v>
      </c>
      <c r="E116" s="6">
        <v>0.8604861111111112</v>
      </c>
    </row>
    <row r="117" spans="1:5" ht="12.75">
      <c r="A117" s="7">
        <f>0.08333+A116</f>
        <v>9.58295000000001</v>
      </c>
      <c r="B117">
        <v>2907.2</v>
      </c>
      <c r="D117" s="7" t="s">
        <v>11</v>
      </c>
      <c r="E117" s="6">
        <v>0.8639583333333334</v>
      </c>
    </row>
    <row r="118" spans="1:5" ht="12.75">
      <c r="A118" s="7">
        <f>0.08333+A117</f>
        <v>9.66628000000001</v>
      </c>
      <c r="B118">
        <v>2907.5</v>
      </c>
      <c r="D118" s="7" t="s">
        <v>11</v>
      </c>
      <c r="E118" s="6">
        <v>0.8674305555555556</v>
      </c>
    </row>
    <row r="119" spans="1:5" ht="12.75">
      <c r="A119" s="7">
        <f>0.08333+A118</f>
        <v>9.74961000000001</v>
      </c>
      <c r="B119">
        <v>2906.5</v>
      </c>
      <c r="D119" s="7" t="s">
        <v>11</v>
      </c>
      <c r="E119" s="6">
        <v>0.8709027777777778</v>
      </c>
    </row>
    <row r="120" spans="1:5" ht="12.75">
      <c r="A120" s="7">
        <f>0.08333+A119</f>
        <v>9.83294000000001</v>
      </c>
      <c r="B120">
        <v>2905.6</v>
      </c>
      <c r="D120" s="7" t="s">
        <v>11</v>
      </c>
      <c r="E120" s="6">
        <v>0.874375</v>
      </c>
    </row>
    <row r="121" spans="1:5" ht="12.75">
      <c r="A121" s="7">
        <f>0.08333+A120</f>
        <v>9.91627000000001</v>
      </c>
      <c r="B121">
        <v>2908.8</v>
      </c>
      <c r="D121" s="7" t="s">
        <v>11</v>
      </c>
      <c r="E121" s="6">
        <v>0.8778472222222222</v>
      </c>
    </row>
    <row r="122" spans="1:5" ht="12.75">
      <c r="A122" s="7">
        <f>0.08333+A121</f>
        <v>9.99960000000001</v>
      </c>
      <c r="B122">
        <v>2903.4</v>
      </c>
      <c r="D122" s="7" t="s">
        <v>11</v>
      </c>
      <c r="E122" s="6">
        <v>0.8813194444444444</v>
      </c>
    </row>
    <row r="123" spans="1:5" ht="12.75">
      <c r="A123" s="7">
        <f>0.08333+A122</f>
        <v>10.08293000000001</v>
      </c>
      <c r="B123">
        <v>2905.8</v>
      </c>
      <c r="D123" s="7" t="s">
        <v>11</v>
      </c>
      <c r="E123" s="6">
        <v>0.8847916666666666</v>
      </c>
    </row>
    <row r="124" spans="1:5" ht="12.75">
      <c r="A124" s="7">
        <f>0.08333+A123</f>
        <v>10.16626000000001</v>
      </c>
      <c r="B124">
        <v>2907.3</v>
      </c>
      <c r="D124" s="7" t="s">
        <v>11</v>
      </c>
      <c r="E124" s="6">
        <v>0.8882638888888889</v>
      </c>
    </row>
    <row r="125" spans="1:5" ht="12.75">
      <c r="A125" s="7">
        <f>0.08333+A124</f>
        <v>10.24959000000001</v>
      </c>
      <c r="B125">
        <v>2906.4</v>
      </c>
      <c r="D125" s="7" t="s">
        <v>11</v>
      </c>
      <c r="E125" s="6">
        <v>0.8917361111111112</v>
      </c>
    </row>
    <row r="126" spans="1:5" ht="12.75">
      <c r="A126" s="7">
        <f>0.08333+A125</f>
        <v>10.33292000000001</v>
      </c>
      <c r="B126">
        <v>2906</v>
      </c>
      <c r="D126" s="7" t="s">
        <v>11</v>
      </c>
      <c r="E126" s="6">
        <v>0.8952083333333334</v>
      </c>
    </row>
    <row r="127" spans="1:5" ht="12.75">
      <c r="A127" s="7">
        <f>0.08333+A126</f>
        <v>10.41625000000001</v>
      </c>
      <c r="B127">
        <v>2904.9</v>
      </c>
      <c r="D127" s="7" t="s">
        <v>11</v>
      </c>
      <c r="E127" s="6">
        <v>0.8986805555555556</v>
      </c>
    </row>
    <row r="128" spans="1:5" ht="12.75">
      <c r="A128" s="7">
        <f>0.08333+A127</f>
        <v>10.49958000000001</v>
      </c>
      <c r="B128">
        <v>2905.7</v>
      </c>
      <c r="D128" s="7" t="s">
        <v>11</v>
      </c>
      <c r="E128" s="6">
        <v>0.9021527777777778</v>
      </c>
    </row>
    <row r="129" spans="1:5" ht="12.75">
      <c r="A129" s="7">
        <f>0.08333+A128</f>
        <v>10.58291000000001</v>
      </c>
      <c r="B129">
        <v>2904.3</v>
      </c>
      <c r="D129" s="7" t="s">
        <v>11</v>
      </c>
      <c r="E129" s="6">
        <v>0.905625</v>
      </c>
    </row>
    <row r="130" spans="1:5" ht="12.75">
      <c r="A130" s="7">
        <f>0.08333+A129</f>
        <v>10.66624000000001</v>
      </c>
      <c r="B130">
        <v>2904.6</v>
      </c>
      <c r="D130" s="7" t="s">
        <v>11</v>
      </c>
      <c r="E130" s="6">
        <v>0.9090972222222222</v>
      </c>
    </row>
    <row r="131" spans="1:5" ht="12.75">
      <c r="A131" s="7">
        <f>0.08333+A130</f>
        <v>10.749570000000011</v>
      </c>
      <c r="B131">
        <v>2905.7</v>
      </c>
      <c r="D131" s="7" t="s">
        <v>11</v>
      </c>
      <c r="E131" s="6">
        <v>0.9125694444444444</v>
      </c>
    </row>
    <row r="132" spans="1:5" ht="12.75">
      <c r="A132" s="7">
        <f>0.08333+A131</f>
        <v>10.832900000000011</v>
      </c>
      <c r="B132">
        <v>2903.1</v>
      </c>
      <c r="D132" s="7" t="s">
        <v>11</v>
      </c>
      <c r="E132" s="6">
        <v>0.9160416666666666</v>
      </c>
    </row>
    <row r="133" spans="1:5" ht="12.75">
      <c r="A133" s="7">
        <f>0.08333+A132</f>
        <v>10.916230000000011</v>
      </c>
      <c r="B133">
        <v>2902.1</v>
      </c>
      <c r="D133" s="7" t="s">
        <v>11</v>
      </c>
      <c r="E133" s="6">
        <v>0.9195138888888889</v>
      </c>
    </row>
    <row r="134" spans="1:5" ht="12.75">
      <c r="A134" s="7">
        <f>0.08333+A133</f>
        <v>10.999560000000011</v>
      </c>
      <c r="B134">
        <v>2906.1</v>
      </c>
      <c r="D134" s="7" t="s">
        <v>11</v>
      </c>
      <c r="E134" s="6">
        <v>0.9229861111111111</v>
      </c>
    </row>
    <row r="135" spans="1:5" ht="12.75">
      <c r="A135" s="7">
        <f>0.08333+A134</f>
        <v>11.082890000000011</v>
      </c>
      <c r="B135">
        <v>2905.1</v>
      </c>
      <c r="D135" s="7" t="s">
        <v>11</v>
      </c>
      <c r="E135" s="6">
        <v>0.9264583333333333</v>
      </c>
    </row>
    <row r="136" spans="1:5" ht="12.75">
      <c r="A136" s="7">
        <f>0.08333+A135</f>
        <v>11.166220000000012</v>
      </c>
      <c r="B136">
        <v>2904.8</v>
      </c>
      <c r="D136" s="7" t="s">
        <v>11</v>
      </c>
      <c r="E136" s="6">
        <v>0.9299305555555555</v>
      </c>
    </row>
    <row r="137" spans="1:5" ht="12.75">
      <c r="A137" s="7">
        <f>0.08333+A136</f>
        <v>11.249550000000012</v>
      </c>
      <c r="B137">
        <v>2904.8</v>
      </c>
      <c r="D137" s="7" t="s">
        <v>11</v>
      </c>
      <c r="E137" s="6">
        <v>0.9334027777777778</v>
      </c>
    </row>
    <row r="138" spans="1:5" ht="12.75">
      <c r="A138" s="7">
        <f>0.08333+A137</f>
        <v>11.332880000000012</v>
      </c>
      <c r="B138">
        <v>2902.4</v>
      </c>
      <c r="D138" s="7" t="s">
        <v>11</v>
      </c>
      <c r="E138" s="6">
        <v>0.936875</v>
      </c>
    </row>
    <row r="139" spans="1:5" ht="12.75">
      <c r="A139" s="7">
        <f>0.08333+A138</f>
        <v>11.416210000000012</v>
      </c>
      <c r="B139">
        <v>2902.9</v>
      </c>
      <c r="D139" s="7" t="s">
        <v>11</v>
      </c>
      <c r="E139" s="6">
        <v>0.9403472222222222</v>
      </c>
    </row>
    <row r="140" spans="1:5" ht="12.75">
      <c r="A140" s="7">
        <f>0.08333+A139</f>
        <v>11.499540000000012</v>
      </c>
      <c r="B140">
        <v>2902.1</v>
      </c>
      <c r="D140" s="7" t="s">
        <v>11</v>
      </c>
      <c r="E140" s="6">
        <v>0.9438194444444444</v>
      </c>
    </row>
    <row r="141" spans="1:5" ht="12.75">
      <c r="A141" s="7">
        <f>0.08333+A140</f>
        <v>11.582870000000012</v>
      </c>
      <c r="B141">
        <v>2903.9</v>
      </c>
      <c r="D141" s="7" t="s">
        <v>11</v>
      </c>
      <c r="E141" s="6">
        <v>0.9472916666666666</v>
      </c>
    </row>
    <row r="142" spans="1:5" ht="12.75">
      <c r="A142" s="7">
        <f>0.08333+A141</f>
        <v>11.666200000000012</v>
      </c>
      <c r="B142">
        <v>2904.4</v>
      </c>
      <c r="D142" s="7" t="s">
        <v>11</v>
      </c>
      <c r="E142" s="6">
        <v>0.9507638888888889</v>
      </c>
    </row>
    <row r="143" spans="1:5" ht="12.75">
      <c r="A143" s="7">
        <f>0.08333+A142</f>
        <v>11.749530000000012</v>
      </c>
      <c r="B143">
        <v>2901.7</v>
      </c>
      <c r="D143" s="7" t="s">
        <v>11</v>
      </c>
      <c r="E143" s="6">
        <v>0.9542361111111111</v>
      </c>
    </row>
    <row r="144" spans="1:5" ht="12.75">
      <c r="A144" s="7">
        <f>0.08333+A143</f>
        <v>11.832860000000013</v>
      </c>
      <c r="B144">
        <v>2903.3</v>
      </c>
      <c r="D144" s="7" t="s">
        <v>11</v>
      </c>
      <c r="E144" s="6">
        <v>0.9577083333333333</v>
      </c>
    </row>
    <row r="145" spans="1:5" ht="12.75">
      <c r="A145" s="7">
        <f>0.08333+A144</f>
        <v>11.916190000000013</v>
      </c>
      <c r="B145">
        <v>2902.4</v>
      </c>
      <c r="D145" s="7" t="s">
        <v>11</v>
      </c>
      <c r="E145" s="6">
        <v>0.9611805555555556</v>
      </c>
    </row>
    <row r="146" spans="1:5" ht="12.75">
      <c r="A146" s="7">
        <f>0.08333+A145</f>
        <v>11.999520000000013</v>
      </c>
      <c r="B146">
        <v>2903.3</v>
      </c>
      <c r="D146" s="7" t="s">
        <v>11</v>
      </c>
      <c r="E146" s="6">
        <v>0.9646527777777778</v>
      </c>
    </row>
    <row r="147" spans="1:5" ht="12.75">
      <c r="A147" s="7">
        <f>0.08333+A146</f>
        <v>12.082850000000013</v>
      </c>
      <c r="B147">
        <v>2903.9</v>
      </c>
      <c r="D147" s="7" t="s">
        <v>11</v>
      </c>
      <c r="E147" s="6">
        <v>0.968125</v>
      </c>
    </row>
    <row r="148" spans="1:5" ht="12.75">
      <c r="A148" s="7">
        <f>0.08333+A147</f>
        <v>12.166180000000013</v>
      </c>
      <c r="B148">
        <v>2901.4</v>
      </c>
      <c r="D148" s="7" t="s">
        <v>11</v>
      </c>
      <c r="E148" s="6">
        <v>0.9715972222222222</v>
      </c>
    </row>
    <row r="149" spans="1:5" ht="12.75">
      <c r="A149" s="7">
        <f>0.08333+A148</f>
        <v>12.249510000000013</v>
      </c>
      <c r="B149">
        <v>2902.8</v>
      </c>
      <c r="D149" s="7" t="s">
        <v>11</v>
      </c>
      <c r="E149" s="6">
        <v>0.9750694444444445</v>
      </c>
    </row>
    <row r="150" spans="1:5" ht="12.75">
      <c r="A150" s="7">
        <f>0.08333+A149</f>
        <v>12.332840000000013</v>
      </c>
      <c r="B150">
        <v>2901.5</v>
      </c>
      <c r="D150" s="7" t="s">
        <v>11</v>
      </c>
      <c r="E150" s="6">
        <v>0.9785416666666668</v>
      </c>
    </row>
    <row r="151" spans="1:5" ht="12.75">
      <c r="A151" s="7">
        <f>0.08333+A150</f>
        <v>12.416170000000013</v>
      </c>
      <c r="B151">
        <v>2901.3</v>
      </c>
      <c r="D151" s="7" t="s">
        <v>11</v>
      </c>
      <c r="E151" s="6">
        <v>0.982013888888889</v>
      </c>
    </row>
    <row r="152" spans="1:5" ht="12.75">
      <c r="A152" s="7">
        <f>0.08333+A151</f>
        <v>12.499500000000014</v>
      </c>
      <c r="B152">
        <v>2901.2</v>
      </c>
      <c r="D152" s="7" t="s">
        <v>11</v>
      </c>
      <c r="E152" s="6">
        <v>0.9854861111111112</v>
      </c>
    </row>
    <row r="153" spans="1:5" ht="12.75">
      <c r="A153" s="7">
        <f>0.08333+A152</f>
        <v>12.582830000000014</v>
      </c>
      <c r="B153">
        <v>2900</v>
      </c>
      <c r="D153" s="7" t="s">
        <v>11</v>
      </c>
      <c r="E153" s="6">
        <v>0.9889583333333334</v>
      </c>
    </row>
    <row r="154" spans="1:5" ht="12.75">
      <c r="A154" s="7">
        <f>0.08333+A153</f>
        <v>12.666160000000014</v>
      </c>
      <c r="B154">
        <v>2899.6</v>
      </c>
      <c r="D154" s="7" t="s">
        <v>11</v>
      </c>
      <c r="E154" s="6">
        <v>0.9924305555555556</v>
      </c>
    </row>
    <row r="155" spans="1:5" ht="12.75">
      <c r="A155" s="7">
        <f>0.08333+A154</f>
        <v>12.749490000000014</v>
      </c>
      <c r="B155">
        <v>2901</v>
      </c>
      <c r="D155" s="7" t="s">
        <v>11</v>
      </c>
      <c r="E155" s="6">
        <v>0.9959027777777778</v>
      </c>
    </row>
    <row r="156" spans="1:5" ht="12.75">
      <c r="A156" s="7">
        <f>0.08333+A155</f>
        <v>12.832820000000014</v>
      </c>
      <c r="B156">
        <v>2900.5</v>
      </c>
      <c r="D156" s="7" t="s">
        <v>11</v>
      </c>
      <c r="E156" s="6">
        <v>0.999386574074074</v>
      </c>
    </row>
    <row r="157" spans="1:5" ht="12.75">
      <c r="A157" s="7">
        <f>0.08333+A156</f>
        <v>12.916150000000014</v>
      </c>
      <c r="B157">
        <v>2899.3</v>
      </c>
      <c r="D157" s="7" t="s">
        <v>11</v>
      </c>
      <c r="E157" s="6">
        <v>0.0028472222222222223</v>
      </c>
    </row>
    <row r="158" spans="1:5" ht="12.75">
      <c r="A158" s="7">
        <f>0.08333+A157</f>
        <v>12.999480000000014</v>
      </c>
      <c r="B158">
        <v>2902</v>
      </c>
      <c r="D158" s="7" t="s">
        <v>11</v>
      </c>
      <c r="E158" s="6">
        <v>0.006319444444444444</v>
      </c>
    </row>
    <row r="159" spans="1:5" ht="12.75">
      <c r="A159" s="7">
        <f>0.08333+A158</f>
        <v>13.082810000000014</v>
      </c>
      <c r="B159">
        <v>2898.1</v>
      </c>
      <c r="D159" s="7" t="s">
        <v>11</v>
      </c>
      <c r="E159" s="6">
        <v>0.009791666666666667</v>
      </c>
    </row>
    <row r="160" spans="1:5" ht="12.75">
      <c r="A160" s="7">
        <f>0.08333+A159</f>
        <v>13.166140000000015</v>
      </c>
      <c r="B160">
        <v>2898.4</v>
      </c>
      <c r="D160" s="7" t="s">
        <v>11</v>
      </c>
      <c r="E160" s="6">
        <v>0.01326388888888889</v>
      </c>
    </row>
    <row r="161" spans="1:5" ht="12.75">
      <c r="A161" s="7">
        <f>0.08333+A160</f>
        <v>13.249470000000015</v>
      </c>
      <c r="B161">
        <v>2900.2</v>
      </c>
      <c r="D161" s="7" t="s">
        <v>11</v>
      </c>
      <c r="E161" s="6">
        <v>0.01673611111111111</v>
      </c>
    </row>
    <row r="162" spans="1:7" ht="12.75">
      <c r="A162" s="7">
        <f>0.08333+A161</f>
        <v>13.332800000000015</v>
      </c>
      <c r="B162" s="7">
        <f>(B161+B163)/2</f>
        <v>2899.5</v>
      </c>
      <c r="D162" s="7" t="s">
        <v>11</v>
      </c>
      <c r="E162" s="6">
        <v>0.020208333333333335</v>
      </c>
      <c r="F162" t="s">
        <v>24</v>
      </c>
      <c r="G162">
        <v>2906.8</v>
      </c>
    </row>
    <row r="163" spans="1:5" ht="12.75">
      <c r="A163" s="7">
        <f>0.08333+A162</f>
        <v>13.416130000000015</v>
      </c>
      <c r="B163">
        <v>2898.8</v>
      </c>
      <c r="D163" s="7" t="s">
        <v>11</v>
      </c>
      <c r="E163" s="6">
        <v>0.023680555555555555</v>
      </c>
    </row>
    <row r="164" spans="1:5" ht="12.75">
      <c r="A164" s="7">
        <f>0.08333+A163</f>
        <v>13.499460000000015</v>
      </c>
      <c r="B164">
        <v>2899.3</v>
      </c>
      <c r="D164" s="7" t="s">
        <v>11</v>
      </c>
      <c r="E164" s="6">
        <v>0.02715277777777778</v>
      </c>
    </row>
    <row r="165" spans="1:5" ht="12.75">
      <c r="A165" s="7">
        <f>0.08333+A164</f>
        <v>13.582790000000015</v>
      </c>
      <c r="B165">
        <v>2898.8</v>
      </c>
      <c r="D165" s="7" t="s">
        <v>11</v>
      </c>
      <c r="E165" s="6">
        <v>0.030625</v>
      </c>
    </row>
    <row r="166" spans="1:5" ht="12.75">
      <c r="A166" s="7">
        <f>0.08333+A165</f>
        <v>13.666120000000015</v>
      </c>
      <c r="B166">
        <v>2897</v>
      </c>
      <c r="D166" s="7" t="s">
        <v>11</v>
      </c>
      <c r="E166" s="6">
        <v>0.034097222222222216</v>
      </c>
    </row>
    <row r="167" spans="1:5" ht="12.75">
      <c r="A167" s="7">
        <f>0.08333+A166</f>
        <v>13.749450000000015</v>
      </c>
      <c r="B167">
        <v>2898.4</v>
      </c>
      <c r="D167" s="7" t="s">
        <v>11</v>
      </c>
      <c r="E167" s="6">
        <v>0.03756944444444444</v>
      </c>
    </row>
    <row r="168" spans="1:5" ht="12.75">
      <c r="A168" s="7">
        <f>0.08333+A167</f>
        <v>13.832780000000016</v>
      </c>
      <c r="B168">
        <v>2897.7</v>
      </c>
      <c r="D168" s="7" t="s">
        <v>11</v>
      </c>
      <c r="E168" s="6">
        <v>0.041041666666666664</v>
      </c>
    </row>
    <row r="169" spans="1:5" ht="12.75">
      <c r="A169" s="7">
        <f>0.08333+A168</f>
        <v>13.916110000000016</v>
      </c>
      <c r="B169">
        <v>2899.3</v>
      </c>
      <c r="D169" s="7" t="s">
        <v>11</v>
      </c>
      <c r="E169" s="6">
        <v>0.04451388888888888</v>
      </c>
    </row>
    <row r="170" spans="1:5" ht="12.75">
      <c r="A170" s="7">
        <f>0.08333+A169</f>
        <v>13.999440000000016</v>
      </c>
      <c r="B170">
        <v>2899.5</v>
      </c>
      <c r="D170" s="7" t="s">
        <v>11</v>
      </c>
      <c r="E170" s="6">
        <v>0.047986111111111104</v>
      </c>
    </row>
    <row r="171" spans="1:5" ht="12.75">
      <c r="A171" s="7">
        <f>0.08333+A170</f>
        <v>14.082770000000016</v>
      </c>
      <c r="B171">
        <v>2898.1</v>
      </c>
      <c r="D171" s="7" t="s">
        <v>11</v>
      </c>
      <c r="E171" s="6">
        <v>0.05145833333333333</v>
      </c>
    </row>
    <row r="172" spans="1:5" ht="12.75">
      <c r="A172" s="7">
        <f>0.08333+A171</f>
        <v>14.166100000000016</v>
      </c>
      <c r="B172">
        <v>2896.3</v>
      </c>
      <c r="D172" s="7" t="s">
        <v>11</v>
      </c>
      <c r="E172" s="6">
        <v>0.05493055555555555</v>
      </c>
    </row>
    <row r="173" spans="1:5" ht="12.75">
      <c r="A173" s="7">
        <f>0.08333+A172</f>
        <v>14.249430000000016</v>
      </c>
      <c r="B173">
        <v>2898.8</v>
      </c>
      <c r="D173" s="7" t="s">
        <v>11</v>
      </c>
      <c r="E173" s="6">
        <v>0.058402777777777776</v>
      </c>
    </row>
    <row r="174" spans="1:5" ht="12.75">
      <c r="A174" s="7">
        <f>0.08333+A173</f>
        <v>14.332760000000016</v>
      </c>
      <c r="B174">
        <v>2898.5</v>
      </c>
      <c r="D174" s="7" t="s">
        <v>11</v>
      </c>
      <c r="E174" s="6">
        <v>0.061875</v>
      </c>
    </row>
    <row r="175" spans="1:5" ht="12.75">
      <c r="A175" s="7">
        <f>0.08333+A174</f>
        <v>14.416090000000017</v>
      </c>
      <c r="B175">
        <v>2897.1</v>
      </c>
      <c r="D175" s="7" t="s">
        <v>11</v>
      </c>
      <c r="E175" s="6">
        <v>0.06534722222222221</v>
      </c>
    </row>
    <row r="176" spans="1:5" ht="12.75">
      <c r="A176" s="7">
        <f>0.08333+A175</f>
        <v>14.499420000000017</v>
      </c>
      <c r="B176">
        <v>2898.4</v>
      </c>
      <c r="D176" s="7" t="s">
        <v>11</v>
      </c>
      <c r="E176" s="6">
        <v>0.06881944444444445</v>
      </c>
    </row>
    <row r="177" spans="1:5" ht="12.75">
      <c r="A177" s="7">
        <f>0.08333+A176</f>
        <v>14.582750000000017</v>
      </c>
      <c r="B177">
        <v>2897.9</v>
      </c>
      <c r="D177" s="7" t="s">
        <v>11</v>
      </c>
      <c r="E177" s="6">
        <v>0.07229166666666666</v>
      </c>
    </row>
    <row r="178" spans="1:5" ht="12.75">
      <c r="A178" s="7">
        <f>0.08333+A177</f>
        <v>14.666080000000017</v>
      </c>
      <c r="B178">
        <v>2897.6</v>
      </c>
      <c r="D178" s="7" t="s">
        <v>11</v>
      </c>
      <c r="E178" s="6">
        <v>0.07576388888888888</v>
      </c>
    </row>
    <row r="179" spans="1:5" ht="12.75">
      <c r="A179" s="7">
        <f>0.08333+A178</f>
        <v>14.749410000000017</v>
      </c>
      <c r="B179">
        <v>2899.6</v>
      </c>
      <c r="D179" s="7" t="s">
        <v>11</v>
      </c>
      <c r="E179" s="6">
        <v>0.0792361111111111</v>
      </c>
    </row>
    <row r="180" spans="1:5" ht="12.75">
      <c r="A180" s="7">
        <f>0.08333+A179</f>
        <v>14.832740000000017</v>
      </c>
      <c r="B180">
        <v>2896.1</v>
      </c>
      <c r="D180" s="7" t="s">
        <v>11</v>
      </c>
      <c r="E180" s="6">
        <v>0.08271990740740741</v>
      </c>
    </row>
    <row r="181" spans="1:5" ht="12.75">
      <c r="A181" s="7">
        <f>0.08333+A180</f>
        <v>14.916070000000017</v>
      </c>
      <c r="B181">
        <v>2898.3</v>
      </c>
      <c r="D181" s="7" t="s">
        <v>11</v>
      </c>
      <c r="E181" s="6">
        <v>0.08618055555555555</v>
      </c>
    </row>
    <row r="182" spans="1:5" ht="12.75">
      <c r="A182" s="7">
        <f>0.08333+A181</f>
        <v>14.999400000000017</v>
      </c>
      <c r="B182">
        <v>2896.7</v>
      </c>
      <c r="D182" s="7" t="s">
        <v>11</v>
      </c>
      <c r="E182" s="6">
        <v>0.08965277777777778</v>
      </c>
    </row>
    <row r="183" spans="1:5" ht="12.75">
      <c r="A183" s="7">
        <f>0.08333+A182</f>
        <v>15.082730000000018</v>
      </c>
      <c r="B183">
        <v>2896.5</v>
      </c>
      <c r="D183" s="7" t="s">
        <v>11</v>
      </c>
      <c r="E183" s="6">
        <v>0.093125</v>
      </c>
    </row>
    <row r="184" spans="1:5" ht="12.75">
      <c r="A184" s="7">
        <f>0.08333+A183</f>
        <v>15.166060000000018</v>
      </c>
      <c r="B184">
        <v>2896.9</v>
      </c>
      <c r="D184" s="7" t="s">
        <v>11</v>
      </c>
      <c r="E184" s="6">
        <v>0.09659722222222221</v>
      </c>
    </row>
    <row r="185" spans="1:5" ht="12.75">
      <c r="A185" s="7">
        <f>0.08333+A184</f>
        <v>15.249390000000018</v>
      </c>
      <c r="B185">
        <v>2897.1</v>
      </c>
      <c r="D185" s="7" t="s">
        <v>11</v>
      </c>
      <c r="E185" s="6">
        <v>0.10006944444444443</v>
      </c>
    </row>
    <row r="186" spans="1:5" ht="12.75">
      <c r="A186" s="7">
        <f>0.08333+A185</f>
        <v>15.332720000000018</v>
      </c>
      <c r="B186">
        <v>2895.5</v>
      </c>
      <c r="D186" s="7" t="s">
        <v>11</v>
      </c>
      <c r="E186" s="6">
        <v>0.10354166666666666</v>
      </c>
    </row>
    <row r="187" spans="1:5" ht="12.75">
      <c r="A187" s="7">
        <f>0.08333+A186</f>
        <v>15.416050000000018</v>
      </c>
      <c r="B187">
        <v>2898.1</v>
      </c>
      <c r="D187" s="7" t="s">
        <v>11</v>
      </c>
      <c r="E187" s="6">
        <v>0.10701388888888888</v>
      </c>
    </row>
    <row r="188" spans="1:5" ht="12.75">
      <c r="A188" s="7">
        <f>0.08333+A187</f>
        <v>15.499380000000018</v>
      </c>
      <c r="B188">
        <v>2896.1</v>
      </c>
      <c r="D188" s="7" t="s">
        <v>11</v>
      </c>
      <c r="E188" s="6">
        <v>0.1104861111111111</v>
      </c>
    </row>
    <row r="189" spans="1:5" ht="12.75">
      <c r="A189" s="7">
        <f>0.08333+A188</f>
        <v>15.582710000000018</v>
      </c>
      <c r="B189">
        <v>2895.8</v>
      </c>
      <c r="D189" s="7" t="s">
        <v>11</v>
      </c>
      <c r="E189" s="6">
        <v>0.11395833333333333</v>
      </c>
    </row>
    <row r="190" spans="1:5" ht="12.75">
      <c r="A190" s="7">
        <f>0.08333+A189</f>
        <v>15.666040000000018</v>
      </c>
      <c r="B190">
        <v>2895.6</v>
      </c>
      <c r="D190" s="7" t="s">
        <v>11</v>
      </c>
      <c r="E190" s="6">
        <v>0.11743055555555555</v>
      </c>
    </row>
    <row r="191" spans="1:5" ht="12.75">
      <c r="A191" s="7">
        <f>0.08333+A190</f>
        <v>15.749370000000019</v>
      </c>
      <c r="B191">
        <v>2892.8</v>
      </c>
      <c r="D191" s="7" t="s">
        <v>11</v>
      </c>
      <c r="E191" s="6">
        <v>0.12090277777777776</v>
      </c>
    </row>
    <row r="192" spans="1:5" ht="12.75">
      <c r="A192" s="7">
        <f>0.08333+A191</f>
        <v>15.832700000000019</v>
      </c>
      <c r="B192">
        <v>2895.1</v>
      </c>
      <c r="D192" s="7" t="s">
        <v>11</v>
      </c>
      <c r="E192" s="6">
        <v>0.124375</v>
      </c>
    </row>
    <row r="193" spans="1:5" ht="12.75">
      <c r="A193" s="7">
        <f>0.08333+A192</f>
        <v>15.916030000000019</v>
      </c>
      <c r="B193">
        <v>2894.1</v>
      </c>
      <c r="D193" s="7" t="s">
        <v>11</v>
      </c>
      <c r="E193" s="6">
        <v>0.12784722222222222</v>
      </c>
    </row>
    <row r="194" spans="1:5" ht="12.75">
      <c r="A194" s="7">
        <f>0.08333+A193</f>
        <v>15.999360000000019</v>
      </c>
      <c r="B194">
        <v>2895</v>
      </c>
      <c r="D194" s="7" t="s">
        <v>11</v>
      </c>
      <c r="E194" s="6">
        <v>0.13131944444444446</v>
      </c>
    </row>
    <row r="195" spans="1:5" ht="12.75">
      <c r="A195" s="7">
        <f>0.08333+A194</f>
        <v>16.082690000000017</v>
      </c>
      <c r="B195">
        <v>2894.8</v>
      </c>
      <c r="D195" s="7" t="s">
        <v>11</v>
      </c>
      <c r="E195" s="6">
        <v>0.13479166666666667</v>
      </c>
    </row>
    <row r="196" spans="1:5" ht="12.75">
      <c r="A196" s="7">
        <f>0.08333+A195</f>
        <v>16.166020000000017</v>
      </c>
      <c r="B196">
        <v>2893.9</v>
      </c>
      <c r="D196" s="7" t="s">
        <v>11</v>
      </c>
      <c r="E196" s="6">
        <v>0.1382638888888889</v>
      </c>
    </row>
    <row r="197" spans="1:5" ht="12.75">
      <c r="A197" s="7">
        <f>0.08333+A196</f>
        <v>16.249350000000018</v>
      </c>
      <c r="B197">
        <v>2892.5</v>
      </c>
      <c r="D197" s="7" t="s">
        <v>11</v>
      </c>
      <c r="E197" s="6">
        <v>0.14173611111111112</v>
      </c>
    </row>
    <row r="198" spans="1:5" ht="12.75">
      <c r="A198" s="7">
        <f>0.08333+A197</f>
        <v>16.332680000000018</v>
      </c>
      <c r="B198">
        <v>2894.7</v>
      </c>
      <c r="D198" s="7" t="s">
        <v>11</v>
      </c>
      <c r="E198" s="6">
        <v>0.14520833333333336</v>
      </c>
    </row>
    <row r="199" spans="1:5" ht="12.75">
      <c r="A199" s="7">
        <f>0.08333+A198</f>
        <v>16.416010000000018</v>
      </c>
      <c r="B199">
        <v>2893.2</v>
      </c>
      <c r="D199" s="7" t="s">
        <v>11</v>
      </c>
      <c r="E199" s="6">
        <v>0.14868055555555557</v>
      </c>
    </row>
    <row r="200" spans="1:5" ht="12.75">
      <c r="A200" s="7">
        <f>0.08333+A199</f>
        <v>16.499340000000018</v>
      </c>
      <c r="B200">
        <v>2892.4</v>
      </c>
      <c r="D200" s="7" t="s">
        <v>11</v>
      </c>
      <c r="E200" s="6">
        <v>0.1521527777777778</v>
      </c>
    </row>
    <row r="201" spans="1:5" ht="12.75">
      <c r="A201" s="7">
        <f>0.08333+A200</f>
        <v>16.582670000000018</v>
      </c>
      <c r="B201">
        <v>2894.5</v>
      </c>
      <c r="D201" s="7" t="s">
        <v>11</v>
      </c>
      <c r="E201" s="6">
        <v>0.155625</v>
      </c>
    </row>
    <row r="202" spans="1:5" ht="12.75">
      <c r="A202" s="7">
        <f>0.08333+A201</f>
        <v>16.666000000000018</v>
      </c>
      <c r="B202">
        <v>2894.2</v>
      </c>
      <c r="D202" s="7" t="s">
        <v>11</v>
      </c>
      <c r="E202" s="6">
        <v>0.15909722222222222</v>
      </c>
    </row>
    <row r="203" spans="1:5" ht="12.75">
      <c r="A203" s="7">
        <f>0.08333+A202</f>
        <v>16.74933000000002</v>
      </c>
      <c r="B203">
        <v>2893.6</v>
      </c>
      <c r="D203" s="7" t="s">
        <v>11</v>
      </c>
      <c r="E203" s="6">
        <v>0.16256944444444446</v>
      </c>
    </row>
    <row r="204" spans="1:5" ht="12.75">
      <c r="A204" s="7">
        <f>0.08333+A203</f>
        <v>16.83266000000002</v>
      </c>
      <c r="B204">
        <v>2893.6</v>
      </c>
      <c r="D204" s="7" t="s">
        <v>11</v>
      </c>
      <c r="E204" s="6">
        <v>0.16604166666666667</v>
      </c>
    </row>
    <row r="205" spans="1:5" ht="12.75">
      <c r="A205" s="7">
        <f>0.08333+A204</f>
        <v>16.91599000000002</v>
      </c>
      <c r="B205">
        <v>2895.4</v>
      </c>
      <c r="D205" s="7" t="s">
        <v>11</v>
      </c>
      <c r="E205" s="6">
        <v>0.16952546296296295</v>
      </c>
    </row>
    <row r="206" spans="1:5" ht="12.75">
      <c r="A206" s="7">
        <f>0.08333+A205</f>
        <v>16.99932000000002</v>
      </c>
      <c r="B206">
        <v>2892.4</v>
      </c>
      <c r="D206" s="7" t="s">
        <v>11</v>
      </c>
      <c r="E206" s="6">
        <v>0.17298611111111112</v>
      </c>
    </row>
    <row r="207" spans="1:5" ht="12.75">
      <c r="A207" s="7">
        <f>0.08333+A206</f>
        <v>17.08265000000002</v>
      </c>
      <c r="B207">
        <v>2892.9</v>
      </c>
      <c r="D207" s="7" t="s">
        <v>11</v>
      </c>
      <c r="E207" s="6">
        <v>0.17645833333333333</v>
      </c>
    </row>
    <row r="208" spans="1:5" ht="12.75">
      <c r="A208" s="7">
        <f>0.08333+A207</f>
        <v>17.16598000000002</v>
      </c>
      <c r="B208">
        <v>2892.4</v>
      </c>
      <c r="D208" s="7" t="s">
        <v>11</v>
      </c>
      <c r="E208" s="6">
        <v>0.17993055555555557</v>
      </c>
    </row>
    <row r="209" spans="1:5" ht="12.75">
      <c r="A209" s="7">
        <f>0.08333+A208</f>
        <v>17.24931000000002</v>
      </c>
      <c r="B209">
        <v>2894.2</v>
      </c>
      <c r="D209" s="7" t="s">
        <v>11</v>
      </c>
      <c r="E209" s="6">
        <v>0.18340277777777778</v>
      </c>
    </row>
    <row r="210" spans="1:5" ht="12.75">
      <c r="A210" s="7">
        <f>0.08333+A209</f>
        <v>17.33264000000002</v>
      </c>
      <c r="B210">
        <v>2892.8</v>
      </c>
      <c r="D210" s="7" t="s">
        <v>11</v>
      </c>
      <c r="E210" s="6">
        <v>0.186875</v>
      </c>
    </row>
    <row r="211" spans="1:5" ht="12.75">
      <c r="A211" s="7">
        <f>0.08333+A210</f>
        <v>17.41597000000002</v>
      </c>
      <c r="B211">
        <v>2892.5</v>
      </c>
      <c r="D211" s="7" t="s">
        <v>11</v>
      </c>
      <c r="E211" s="6">
        <v>0.19034722222222222</v>
      </c>
    </row>
    <row r="212" spans="1:5" ht="12.75">
      <c r="A212" s="7">
        <f>0.08333+A211</f>
        <v>17.49930000000002</v>
      </c>
      <c r="B212">
        <v>2891.8</v>
      </c>
      <c r="D212" s="7" t="s">
        <v>11</v>
      </c>
      <c r="E212" s="6">
        <v>0.19381944444444443</v>
      </c>
    </row>
    <row r="213" spans="1:5" ht="12.75">
      <c r="A213" s="7">
        <f>0.08333+A212</f>
        <v>17.58263000000002</v>
      </c>
      <c r="B213">
        <v>2892</v>
      </c>
      <c r="D213" s="7" t="s">
        <v>11</v>
      </c>
      <c r="E213" s="6">
        <v>0.19729166666666667</v>
      </c>
    </row>
    <row r="214" spans="1:5" ht="12.75">
      <c r="A214" s="7">
        <f>0.08333+A213</f>
        <v>17.66596000000002</v>
      </c>
      <c r="B214">
        <v>2893.2</v>
      </c>
      <c r="D214" s="7" t="s">
        <v>11</v>
      </c>
      <c r="E214" s="6">
        <v>0.20076388888888888</v>
      </c>
    </row>
    <row r="215" spans="1:5" ht="12.75">
      <c r="A215" s="7">
        <f>0.08333+A214</f>
        <v>17.74929000000002</v>
      </c>
      <c r="B215">
        <v>2892.7</v>
      </c>
      <c r="D215" s="7" t="s">
        <v>11</v>
      </c>
      <c r="E215" s="6">
        <v>0.20423611111111112</v>
      </c>
    </row>
    <row r="216" spans="1:5" ht="12.75">
      <c r="A216" s="7">
        <f>0.08333+A215</f>
        <v>17.83262000000002</v>
      </c>
      <c r="B216">
        <v>2892.4</v>
      </c>
      <c r="D216" s="7" t="s">
        <v>11</v>
      </c>
      <c r="E216" s="6">
        <v>0.20770833333333333</v>
      </c>
    </row>
    <row r="217" spans="1:5" ht="12.75">
      <c r="A217" s="7">
        <f>0.08333+A216</f>
        <v>17.91595000000002</v>
      </c>
      <c r="B217">
        <v>2892</v>
      </c>
      <c r="D217" s="7" t="s">
        <v>11</v>
      </c>
      <c r="E217" s="6">
        <v>0.21118055555555557</v>
      </c>
    </row>
    <row r="218" spans="1:5" ht="12.75">
      <c r="A218" s="7">
        <f>0.08333+A217</f>
        <v>17.99928000000002</v>
      </c>
      <c r="B218">
        <v>2890.4</v>
      </c>
      <c r="D218" s="7" t="s">
        <v>11</v>
      </c>
      <c r="E218" s="6">
        <v>0.2146527777777778</v>
      </c>
    </row>
    <row r="219" spans="1:5" ht="12.75">
      <c r="A219" s="7">
        <f>0.08333+A218</f>
        <v>18.08261000000002</v>
      </c>
      <c r="B219">
        <v>2890.9</v>
      </c>
      <c r="D219" s="7" t="s">
        <v>11</v>
      </c>
      <c r="E219" s="6">
        <v>0.218125</v>
      </c>
    </row>
    <row r="220" spans="1:5" ht="12.75">
      <c r="A220" s="7">
        <f>0.08333+A219</f>
        <v>18.16594000000002</v>
      </c>
      <c r="B220">
        <v>2891.7</v>
      </c>
      <c r="D220" s="7" t="s">
        <v>11</v>
      </c>
      <c r="E220" s="6">
        <v>0.22159722222222225</v>
      </c>
    </row>
    <row r="221" spans="1:5" ht="12.75">
      <c r="A221" s="7">
        <f>0.08333+A220</f>
        <v>18.24927000000002</v>
      </c>
      <c r="B221">
        <v>2892</v>
      </c>
      <c r="D221" s="7" t="s">
        <v>11</v>
      </c>
      <c r="E221" s="6">
        <v>0.22506944444444446</v>
      </c>
    </row>
    <row r="222" spans="1:5" ht="12.75">
      <c r="A222" s="7">
        <f>0.08333+A221</f>
        <v>18.33260000000002</v>
      </c>
      <c r="B222">
        <v>2891</v>
      </c>
      <c r="D222" s="7" t="s">
        <v>11</v>
      </c>
      <c r="E222" s="6">
        <v>0.2285416666666667</v>
      </c>
    </row>
    <row r="223" spans="1:5" ht="12.75">
      <c r="A223" s="7">
        <f>0.08333+A222</f>
        <v>18.41593000000002</v>
      </c>
      <c r="B223">
        <v>2890.1</v>
      </c>
      <c r="D223" s="7" t="s">
        <v>11</v>
      </c>
      <c r="E223" s="6">
        <v>0.2320138888888889</v>
      </c>
    </row>
    <row r="224" spans="1:5" ht="12.75">
      <c r="A224" s="7">
        <f>0.08333+A223</f>
        <v>18.49926000000002</v>
      </c>
      <c r="B224">
        <v>2890.8</v>
      </c>
      <c r="D224" s="7" t="s">
        <v>11</v>
      </c>
      <c r="E224" s="6">
        <v>0.23548611111111112</v>
      </c>
    </row>
    <row r="225" spans="1:5" ht="12.75">
      <c r="A225" s="7">
        <f>0.08333+A224</f>
        <v>18.58259000000002</v>
      </c>
      <c r="B225">
        <v>2891.3</v>
      </c>
      <c r="D225" s="7" t="s">
        <v>11</v>
      </c>
      <c r="E225" s="6">
        <v>0.23895833333333336</v>
      </c>
    </row>
    <row r="226" spans="1:5" ht="12.75">
      <c r="A226" s="7">
        <f>0.08333+A225</f>
        <v>18.66592000000002</v>
      </c>
      <c r="B226">
        <v>2891</v>
      </c>
      <c r="D226" s="7" t="s">
        <v>11</v>
      </c>
      <c r="E226" s="6">
        <v>0.24243055555555557</v>
      </c>
    </row>
    <row r="227" spans="1:5" ht="12.75">
      <c r="A227" s="7">
        <f>0.08333+A226</f>
        <v>18.74925000000002</v>
      </c>
      <c r="B227">
        <v>2891.5</v>
      </c>
      <c r="D227" s="7" t="s">
        <v>11</v>
      </c>
      <c r="E227" s="6">
        <v>0.2459027777777778</v>
      </c>
    </row>
    <row r="228" spans="1:5" ht="12.75">
      <c r="A228" s="7">
        <f>0.08333+A227</f>
        <v>18.83258000000002</v>
      </c>
      <c r="B228">
        <v>2890.5</v>
      </c>
      <c r="D228" s="7" t="s">
        <v>11</v>
      </c>
      <c r="E228" s="6">
        <v>0.249375</v>
      </c>
    </row>
    <row r="229" spans="1:5" ht="12.75">
      <c r="A229" s="7">
        <f>0.08333+A228</f>
        <v>18.91591000000002</v>
      </c>
      <c r="B229">
        <v>2889.7</v>
      </c>
      <c r="D229" s="7" t="s">
        <v>11</v>
      </c>
      <c r="E229" s="6">
        <v>0.25285879629629626</v>
      </c>
    </row>
    <row r="230" spans="1:5" ht="12.75">
      <c r="A230" s="7">
        <f>0.08333+A229</f>
        <v>18.99924000000002</v>
      </c>
      <c r="B230">
        <v>2890.7</v>
      </c>
      <c r="D230" s="7" t="s">
        <v>11</v>
      </c>
      <c r="E230" s="6">
        <v>0.25631944444444443</v>
      </c>
    </row>
    <row r="231" spans="1:5" ht="12.75">
      <c r="A231" s="7">
        <f>0.08333+A230</f>
        <v>19.082570000000022</v>
      </c>
      <c r="B231">
        <v>2890.2</v>
      </c>
      <c r="D231" s="7" t="s">
        <v>11</v>
      </c>
      <c r="E231" s="6">
        <v>0.2597916666666667</v>
      </c>
    </row>
    <row r="232" spans="1:5" ht="12.75">
      <c r="A232" s="7">
        <f>0.08333+A231</f>
        <v>19.165900000000022</v>
      </c>
      <c r="B232">
        <v>2891.5</v>
      </c>
      <c r="D232" s="7" t="s">
        <v>11</v>
      </c>
      <c r="E232" s="6">
        <v>0.2632638888888889</v>
      </c>
    </row>
    <row r="233" spans="1:5" ht="12.75">
      <c r="A233" s="7">
        <f>0.08333+A232</f>
        <v>19.249230000000022</v>
      </c>
      <c r="B233">
        <v>2889.9</v>
      </c>
      <c r="D233" s="7" t="s">
        <v>11</v>
      </c>
      <c r="E233" s="6">
        <v>0.2667361111111111</v>
      </c>
    </row>
    <row r="234" spans="1:5" ht="12.75">
      <c r="A234" s="7">
        <f>0.08333+A233</f>
        <v>19.332560000000022</v>
      </c>
      <c r="B234">
        <v>2890.3</v>
      </c>
      <c r="D234" s="7" t="s">
        <v>11</v>
      </c>
      <c r="E234" s="6">
        <v>0.27020833333333333</v>
      </c>
    </row>
    <row r="235" spans="1:5" ht="12.75">
      <c r="A235" s="7">
        <f>0.08333+A234</f>
        <v>19.415890000000022</v>
      </c>
      <c r="B235">
        <v>2890.3</v>
      </c>
      <c r="D235" s="7" t="s">
        <v>11</v>
      </c>
      <c r="E235" s="6">
        <v>0.2736805555555556</v>
      </c>
    </row>
    <row r="236" spans="1:5" ht="12.75">
      <c r="A236" s="7">
        <f>0.08333+A235</f>
        <v>19.499220000000022</v>
      </c>
      <c r="B236">
        <v>2891.7</v>
      </c>
      <c r="D236" s="7" t="s">
        <v>11</v>
      </c>
      <c r="E236" s="6">
        <v>0.2771527777777778</v>
      </c>
    </row>
    <row r="237" spans="1:5" ht="12.75">
      <c r="A237" s="7">
        <f>0.08333+A236</f>
        <v>19.582550000000023</v>
      </c>
      <c r="B237">
        <v>2889.7</v>
      </c>
      <c r="D237" s="7" t="s">
        <v>11</v>
      </c>
      <c r="E237" s="6">
        <v>0.280625</v>
      </c>
    </row>
    <row r="238" spans="1:5" ht="12.75">
      <c r="A238" s="7">
        <f>0.08333+A237</f>
        <v>19.665880000000023</v>
      </c>
      <c r="B238">
        <v>2890.1</v>
      </c>
      <c r="D238" s="7" t="s">
        <v>11</v>
      </c>
      <c r="E238" s="6">
        <v>0.2840972222222222</v>
      </c>
    </row>
    <row r="239" spans="1:5" ht="12.75">
      <c r="A239" s="7">
        <f>0.08333+A238</f>
        <v>19.749210000000023</v>
      </c>
      <c r="B239">
        <v>2890.6</v>
      </c>
      <c r="D239" s="7" t="s">
        <v>11</v>
      </c>
      <c r="E239" s="6">
        <v>0.28756944444444443</v>
      </c>
    </row>
    <row r="240" spans="1:5" ht="12.75">
      <c r="A240" s="7">
        <f>0.08333+A239</f>
        <v>19.832540000000023</v>
      </c>
      <c r="B240">
        <v>2890.2</v>
      </c>
      <c r="D240" s="7" t="s">
        <v>11</v>
      </c>
      <c r="E240" s="6">
        <v>0.2910416666666667</v>
      </c>
    </row>
    <row r="241" spans="1:5" ht="12.75">
      <c r="A241" s="7">
        <f>0.08333+A240</f>
        <v>19.915870000000023</v>
      </c>
      <c r="B241">
        <v>2889.4</v>
      </c>
      <c r="D241" s="7" t="s">
        <v>11</v>
      </c>
      <c r="E241" s="6">
        <v>0.2945138888888889</v>
      </c>
    </row>
    <row r="242" spans="1:5" ht="12.75">
      <c r="A242" s="7">
        <f>0.08333+A241</f>
        <v>19.999200000000023</v>
      </c>
      <c r="B242">
        <v>2889.4</v>
      </c>
      <c r="D242" s="7" t="s">
        <v>11</v>
      </c>
      <c r="E242" s="6">
        <v>0.2979861111111111</v>
      </c>
    </row>
    <row r="243" spans="1:5" ht="12.75">
      <c r="A243" s="7">
        <f>0.08333+A242</f>
        <v>20.082530000000023</v>
      </c>
      <c r="B243">
        <v>2889.9</v>
      </c>
      <c r="D243" s="7" t="s">
        <v>11</v>
      </c>
      <c r="E243" s="6">
        <v>0.3014583333333334</v>
      </c>
    </row>
    <row r="244" spans="1:5" ht="12.75">
      <c r="A244" s="7">
        <f>0.08333+A243</f>
        <v>20.165860000000023</v>
      </c>
      <c r="B244">
        <v>2890.9</v>
      </c>
      <c r="D244" s="7" t="s">
        <v>11</v>
      </c>
      <c r="E244" s="6">
        <v>0.3049305555555556</v>
      </c>
    </row>
    <row r="245" spans="1:5" ht="12.75">
      <c r="A245" s="7">
        <f>0.08333+A244</f>
        <v>20.249190000000024</v>
      </c>
      <c r="B245">
        <v>2888.8</v>
      </c>
      <c r="D245" s="7" t="s">
        <v>11</v>
      </c>
      <c r="E245" s="6">
        <v>0.3084027777777778</v>
      </c>
    </row>
    <row r="246" spans="1:5" ht="12.75">
      <c r="A246" s="7">
        <f>0.08333+A245</f>
        <v>20.332520000000024</v>
      </c>
      <c r="B246">
        <v>2890.2</v>
      </c>
      <c r="D246" s="7" t="s">
        <v>11</v>
      </c>
      <c r="E246" s="6">
        <v>0.311875</v>
      </c>
    </row>
    <row r="247" spans="1:5" ht="12.75">
      <c r="A247" s="7">
        <f>0.08333+A246</f>
        <v>20.415850000000024</v>
      </c>
      <c r="B247">
        <v>2889</v>
      </c>
      <c r="D247" s="7" t="s">
        <v>11</v>
      </c>
      <c r="E247" s="6">
        <v>0.3153472222222222</v>
      </c>
    </row>
    <row r="248" spans="1:5" ht="12.75">
      <c r="A248" s="7">
        <f>0.08333+A247</f>
        <v>20.499180000000024</v>
      </c>
      <c r="B248">
        <v>2889.8</v>
      </c>
      <c r="D248" s="7" t="s">
        <v>11</v>
      </c>
      <c r="E248" s="6">
        <v>0.3188194444444445</v>
      </c>
    </row>
    <row r="249" spans="1:5" ht="12.75">
      <c r="A249" s="7">
        <f>0.08333+A248</f>
        <v>20.582510000000024</v>
      </c>
      <c r="B249">
        <v>2889</v>
      </c>
      <c r="D249" s="7" t="s">
        <v>11</v>
      </c>
      <c r="E249" s="6">
        <v>0.3222916666666667</v>
      </c>
    </row>
    <row r="250" spans="1:5" ht="12.75">
      <c r="A250" s="7">
        <f>0.08333+A249</f>
        <v>20.665840000000024</v>
      </c>
      <c r="B250">
        <v>2891.2</v>
      </c>
      <c r="D250" s="7" t="s">
        <v>11</v>
      </c>
      <c r="E250" s="6">
        <v>0.3257638888888889</v>
      </c>
    </row>
    <row r="251" spans="1:5" ht="12.75">
      <c r="A251" s="7">
        <f>0.08333+A250</f>
        <v>20.749170000000024</v>
      </c>
      <c r="B251">
        <v>2888.4</v>
      </c>
      <c r="D251" s="7" t="s">
        <v>11</v>
      </c>
      <c r="E251" s="6">
        <v>0.3292361111111111</v>
      </c>
    </row>
    <row r="252" spans="1:5" ht="12.75">
      <c r="A252" s="7">
        <f>0.08333+A251</f>
        <v>20.832500000000024</v>
      </c>
      <c r="B252">
        <v>2887.8</v>
      </c>
      <c r="D252" s="7" t="s">
        <v>11</v>
      </c>
      <c r="E252" s="6">
        <v>0.3327083333333334</v>
      </c>
    </row>
    <row r="253" spans="1:5" ht="12.75">
      <c r="A253" s="7">
        <f>0.08333+A252</f>
        <v>20.915830000000025</v>
      </c>
      <c r="B253">
        <v>2889.3</v>
      </c>
      <c r="D253" s="7" t="s">
        <v>11</v>
      </c>
      <c r="E253" s="6">
        <v>0.33618055555555554</v>
      </c>
    </row>
    <row r="254" spans="1:5" ht="12.75">
      <c r="A254" s="7">
        <f>0.08333+A253</f>
        <v>20.999160000000025</v>
      </c>
      <c r="B254">
        <v>2889.4</v>
      </c>
      <c r="D254" s="7" t="s">
        <v>11</v>
      </c>
      <c r="E254" s="6">
        <v>0.33965277777777775</v>
      </c>
    </row>
    <row r="255" spans="1:5" ht="12.75">
      <c r="A255" s="7">
        <f>0.08333+A254</f>
        <v>21.082490000000025</v>
      </c>
      <c r="B255">
        <v>2890</v>
      </c>
      <c r="D255" s="7" t="s">
        <v>11</v>
      </c>
      <c r="E255" s="6">
        <v>0.343125</v>
      </c>
    </row>
    <row r="256" spans="1:5" ht="12.75">
      <c r="A256" s="7">
        <f>0.08333+A255</f>
        <v>21.165820000000025</v>
      </c>
      <c r="B256">
        <v>2890</v>
      </c>
      <c r="D256" s="7" t="s">
        <v>11</v>
      </c>
      <c r="E256" s="6">
        <v>0.3465972222222222</v>
      </c>
    </row>
    <row r="257" spans="1:5" ht="12.75">
      <c r="A257" s="7">
        <f>0.08333+A256</f>
        <v>21.249150000000025</v>
      </c>
      <c r="B257">
        <v>2889.8</v>
      </c>
      <c r="D257" s="7" t="s">
        <v>11</v>
      </c>
      <c r="E257" s="6">
        <v>0.35006944444444443</v>
      </c>
    </row>
    <row r="258" spans="1:5" ht="12.75">
      <c r="A258" s="7">
        <f>0.08333+A257</f>
        <v>21.332480000000025</v>
      </c>
      <c r="B258">
        <v>2888.7</v>
      </c>
      <c r="D258" s="7" t="s">
        <v>11</v>
      </c>
      <c r="E258" s="6">
        <v>0.35354166666666664</v>
      </c>
    </row>
    <row r="259" spans="1:5" ht="12.75">
      <c r="A259" s="7">
        <f>0.08333+A258</f>
        <v>21.415810000000025</v>
      </c>
      <c r="B259">
        <v>2889.7</v>
      </c>
      <c r="D259" s="7" t="s">
        <v>11</v>
      </c>
      <c r="E259" s="6">
        <v>0.35701388888888885</v>
      </c>
    </row>
    <row r="260" spans="1:5" ht="12.75">
      <c r="A260" s="7">
        <f>0.08333+A259</f>
        <v>21.499140000000025</v>
      </c>
      <c r="B260">
        <v>2889.6</v>
      </c>
      <c r="D260" s="7" t="s">
        <v>11</v>
      </c>
      <c r="E260" s="6">
        <v>0.3604861111111111</v>
      </c>
    </row>
    <row r="261" spans="1:5" ht="12.75">
      <c r="A261" s="7">
        <f>0.08333+A260</f>
        <v>21.582470000000026</v>
      </c>
      <c r="B261">
        <v>2887.8</v>
      </c>
      <c r="D261" s="7" t="s">
        <v>11</v>
      </c>
      <c r="E261" s="6">
        <v>0.36395833333333333</v>
      </c>
    </row>
    <row r="262" spans="1:5" ht="12.75">
      <c r="A262" s="7">
        <f>0.08333+A261</f>
        <v>21.665800000000026</v>
      </c>
      <c r="B262">
        <v>2887.5</v>
      </c>
      <c r="D262" s="7" t="s">
        <v>11</v>
      </c>
      <c r="E262" s="6">
        <v>0.36743055555555554</v>
      </c>
    </row>
    <row r="263" spans="1:5" ht="12.75">
      <c r="A263" s="7">
        <f>0.08333+A262</f>
        <v>21.749130000000026</v>
      </c>
      <c r="B263">
        <v>2888.6</v>
      </c>
      <c r="D263" s="7" t="s">
        <v>11</v>
      </c>
      <c r="E263" s="6">
        <v>0.37090277777777775</v>
      </c>
    </row>
    <row r="264" spans="1:5" ht="12.75">
      <c r="A264" s="7">
        <f>0.08333+A263</f>
        <v>21.832460000000026</v>
      </c>
      <c r="B264">
        <v>2889.3</v>
      </c>
      <c r="D264" s="7" t="s">
        <v>11</v>
      </c>
      <c r="E264" s="6">
        <v>0.374375</v>
      </c>
    </row>
    <row r="265" spans="1:5" ht="12.75">
      <c r="A265" s="7">
        <f>0.08333+A264</f>
        <v>21.915790000000026</v>
      </c>
      <c r="B265">
        <v>2888</v>
      </c>
      <c r="D265" s="7" t="s">
        <v>11</v>
      </c>
      <c r="E265" s="6">
        <v>0.3778472222222222</v>
      </c>
    </row>
    <row r="266" spans="1:5" ht="12.75">
      <c r="A266" s="7">
        <f>0.08333+A265</f>
        <v>21.999120000000026</v>
      </c>
      <c r="B266">
        <v>2888.9</v>
      </c>
      <c r="D266" s="7" t="s">
        <v>11</v>
      </c>
      <c r="E266" s="6">
        <v>0.38131944444444443</v>
      </c>
    </row>
    <row r="267" spans="1:5" ht="12.75">
      <c r="A267" s="7">
        <f>0.08333+A266</f>
        <v>22.082450000000026</v>
      </c>
      <c r="B267">
        <v>2889.1</v>
      </c>
      <c r="D267" s="7" t="s">
        <v>11</v>
      </c>
      <c r="E267" s="6">
        <v>0.3847916666666667</v>
      </c>
    </row>
    <row r="268" spans="1:5" ht="12.75">
      <c r="A268" s="7">
        <f>0.08333+A267</f>
        <v>22.165780000000026</v>
      </c>
      <c r="B268">
        <v>2888.6</v>
      </c>
      <c r="D268" s="7" t="s">
        <v>11</v>
      </c>
      <c r="E268" s="6">
        <v>0.3882638888888889</v>
      </c>
    </row>
    <row r="269" spans="1:5" ht="12.75">
      <c r="A269" s="7">
        <f>0.08333+A268</f>
        <v>22.249110000000027</v>
      </c>
      <c r="B269">
        <v>2887</v>
      </c>
      <c r="D269" s="7" t="s">
        <v>11</v>
      </c>
      <c r="E269" s="6">
        <v>0.3917361111111111</v>
      </c>
    </row>
    <row r="270" spans="1:5" ht="12.75">
      <c r="A270" s="7">
        <f>0.08333+A269</f>
        <v>22.332440000000027</v>
      </c>
      <c r="B270">
        <v>2888.5</v>
      </c>
      <c r="D270" s="7" t="s">
        <v>11</v>
      </c>
      <c r="E270" s="6">
        <v>0.39520833333333333</v>
      </c>
    </row>
    <row r="271" spans="1:5" ht="12.75">
      <c r="A271" s="7">
        <f>0.08333+A270</f>
        <v>22.415770000000027</v>
      </c>
      <c r="B271">
        <v>2888</v>
      </c>
      <c r="D271" s="7" t="s">
        <v>11</v>
      </c>
      <c r="E271" s="6">
        <v>0.3986805555555556</v>
      </c>
    </row>
    <row r="272" spans="1:5" ht="12.75">
      <c r="A272" s="7">
        <f>0.08333+A271</f>
        <v>22.499100000000027</v>
      </c>
      <c r="B272">
        <v>2888.3</v>
      </c>
      <c r="D272" s="7" t="s">
        <v>11</v>
      </c>
      <c r="E272" s="6">
        <v>0.4021527777777778</v>
      </c>
    </row>
    <row r="273" spans="1:5" ht="12.75">
      <c r="A273" s="7">
        <f>0.08333+A272</f>
        <v>22.582430000000027</v>
      </c>
      <c r="B273">
        <v>2887.3</v>
      </c>
      <c r="D273" s="7" t="s">
        <v>11</v>
      </c>
      <c r="E273" s="6">
        <v>0.405625</v>
      </c>
    </row>
    <row r="274" spans="1:5" ht="12.75">
      <c r="A274" s="7">
        <f>0.08333+A273</f>
        <v>22.665760000000027</v>
      </c>
      <c r="B274">
        <v>2888.3</v>
      </c>
      <c r="D274" s="7" t="s">
        <v>11</v>
      </c>
      <c r="E274" s="6">
        <v>0.4090972222222222</v>
      </c>
    </row>
    <row r="275" spans="1:5" ht="12.75">
      <c r="A275" s="7">
        <f>0.08333+A274</f>
        <v>22.749090000000027</v>
      </c>
      <c r="B275">
        <v>2887.7</v>
      </c>
      <c r="D275" s="7" t="s">
        <v>11</v>
      </c>
      <c r="E275" s="6">
        <v>0.41256944444444443</v>
      </c>
    </row>
    <row r="276" spans="1:5" ht="12.75">
      <c r="A276" s="7">
        <f>0.08333+A275</f>
        <v>22.832420000000027</v>
      </c>
      <c r="B276">
        <v>2887.2</v>
      </c>
      <c r="D276" s="7" t="s">
        <v>11</v>
      </c>
      <c r="E276" s="6">
        <v>0.4160416666666667</v>
      </c>
    </row>
    <row r="277" spans="1:5" ht="12.75">
      <c r="A277" s="7">
        <f>0.08333+A276</f>
        <v>22.915750000000028</v>
      </c>
      <c r="B277">
        <v>2886.3</v>
      </c>
      <c r="D277" s="7" t="s">
        <v>11</v>
      </c>
      <c r="E277" s="6">
        <v>0.4195138888888889</v>
      </c>
    </row>
    <row r="278" spans="1:5" ht="12.75">
      <c r="A278" s="7">
        <f>0.08333+A277</f>
        <v>22.999080000000028</v>
      </c>
      <c r="B278">
        <v>2888.3</v>
      </c>
      <c r="D278" s="7" t="s">
        <v>11</v>
      </c>
      <c r="E278" s="6">
        <v>0.4229861111111111</v>
      </c>
    </row>
    <row r="279" spans="1:5" ht="12.75">
      <c r="A279" s="7">
        <f>0.08333+A278</f>
        <v>23.082410000000028</v>
      </c>
      <c r="B279">
        <v>2887.5</v>
      </c>
      <c r="D279" s="7" t="s">
        <v>11</v>
      </c>
      <c r="E279" s="6">
        <v>0.4264583333333334</v>
      </c>
    </row>
    <row r="280" spans="1:5" ht="12.75">
      <c r="A280" s="7">
        <f>0.08333+A279</f>
        <v>23.165740000000028</v>
      </c>
      <c r="B280">
        <v>2888.3</v>
      </c>
      <c r="D280" s="7" t="s">
        <v>11</v>
      </c>
      <c r="E280" s="6">
        <v>0.4299305555555556</v>
      </c>
    </row>
    <row r="281" spans="1:5" ht="12.75">
      <c r="A281" s="7">
        <f>0.08333+A280</f>
        <v>23.249070000000028</v>
      </c>
      <c r="B281">
        <v>2887.3</v>
      </c>
      <c r="D281" s="7" t="s">
        <v>11</v>
      </c>
      <c r="E281" s="6">
        <v>0.4334027777777778</v>
      </c>
    </row>
    <row r="282" spans="1:5" ht="12.75">
      <c r="A282" s="7">
        <f>0.08333+A281</f>
        <v>23.33240000000003</v>
      </c>
      <c r="B282">
        <v>2887.2</v>
      </c>
      <c r="D282" s="7" t="s">
        <v>11</v>
      </c>
      <c r="E282" s="6">
        <v>0.436875</v>
      </c>
    </row>
    <row r="283" spans="1:5" ht="12.75">
      <c r="A283" s="7">
        <f>0.08333+A282</f>
        <v>23.41573000000003</v>
      </c>
      <c r="B283">
        <v>2887.6</v>
      </c>
      <c r="D283" s="7" t="s">
        <v>11</v>
      </c>
      <c r="E283" s="6">
        <v>0.4403472222222222</v>
      </c>
    </row>
    <row r="284" spans="1:5" ht="12.75">
      <c r="A284" s="7">
        <f>0.08333+A283</f>
        <v>23.49906000000003</v>
      </c>
      <c r="B284">
        <v>2887.5</v>
      </c>
      <c r="D284" s="7" t="s">
        <v>11</v>
      </c>
      <c r="E284" s="6">
        <v>0.4438194444444445</v>
      </c>
    </row>
    <row r="285" spans="1:5" ht="12.75">
      <c r="A285" s="7">
        <f>0.08333+A284</f>
        <v>23.58239000000003</v>
      </c>
      <c r="B285">
        <v>2887.2</v>
      </c>
      <c r="D285" s="7" t="s">
        <v>11</v>
      </c>
      <c r="E285" s="6">
        <v>0.4472916666666667</v>
      </c>
    </row>
    <row r="286" spans="1:5" ht="12.75">
      <c r="A286" s="7">
        <f>0.08333+A285</f>
        <v>23.66572000000003</v>
      </c>
      <c r="B286">
        <v>2886.1</v>
      </c>
      <c r="D286" s="7" t="s">
        <v>11</v>
      </c>
      <c r="E286" s="6">
        <v>0.4507638888888889</v>
      </c>
    </row>
    <row r="287" spans="1:5" ht="12.75">
      <c r="A287" s="7">
        <f>0.08333+A286</f>
        <v>23.74905000000003</v>
      </c>
      <c r="B287">
        <v>2888.4</v>
      </c>
      <c r="D287" s="7" t="s">
        <v>11</v>
      </c>
      <c r="E287" s="6">
        <v>0.4542361111111111</v>
      </c>
    </row>
    <row r="288" spans="1:5" ht="12.75">
      <c r="A288" s="7">
        <f>0.08333+A287</f>
        <v>23.83238000000003</v>
      </c>
      <c r="B288">
        <v>2887.2</v>
      </c>
      <c r="D288" s="7" t="s">
        <v>11</v>
      </c>
      <c r="E288" s="6">
        <v>0.4577083333333334</v>
      </c>
    </row>
    <row r="289" spans="1:5" ht="12.75">
      <c r="A289" s="7">
        <f>0.08333+A288</f>
        <v>23.91571000000003</v>
      </c>
      <c r="B289">
        <v>2887.6</v>
      </c>
      <c r="D289" s="7" t="s">
        <v>11</v>
      </c>
      <c r="E289" s="6">
        <v>0.46118055555555554</v>
      </c>
    </row>
    <row r="290" spans="1:5" ht="12.75">
      <c r="A290" s="7">
        <f>0.08333+A289</f>
        <v>23.99904000000003</v>
      </c>
      <c r="B290">
        <v>2886.7</v>
      </c>
      <c r="D290" s="7" t="s">
        <v>11</v>
      </c>
      <c r="E290" s="6">
        <v>0.46465277777777775</v>
      </c>
    </row>
    <row r="291" spans="1:5" ht="12.75">
      <c r="A291" s="7">
        <f>0.08333+A290</f>
        <v>24.08237000000003</v>
      </c>
      <c r="B291">
        <v>2887.6</v>
      </c>
      <c r="D291" s="7" t="s">
        <v>11</v>
      </c>
      <c r="E291" s="6">
        <v>0.468125</v>
      </c>
    </row>
    <row r="292" spans="1:5" ht="12.75">
      <c r="A292" s="7">
        <f>0.08333+A291</f>
        <v>24.16570000000003</v>
      </c>
      <c r="B292">
        <v>2887.3</v>
      </c>
      <c r="D292" s="7" t="s">
        <v>11</v>
      </c>
      <c r="E292" s="6">
        <v>0.4715972222222222</v>
      </c>
    </row>
    <row r="293" spans="1:5" ht="12.75">
      <c r="A293" s="7">
        <f>0.08333+A292</f>
        <v>24.24903000000003</v>
      </c>
      <c r="B293">
        <v>2887.6</v>
      </c>
      <c r="D293" s="7" t="s">
        <v>11</v>
      </c>
      <c r="E293" s="6">
        <v>0.47506944444444443</v>
      </c>
    </row>
    <row r="294" spans="1:5" ht="12.75">
      <c r="A294" s="7">
        <f>0.08333+A293</f>
        <v>24.33236000000003</v>
      </c>
      <c r="B294">
        <v>2886.2</v>
      </c>
      <c r="D294" s="7" t="s">
        <v>11</v>
      </c>
      <c r="E294" s="6">
        <v>0.47854166666666664</v>
      </c>
    </row>
    <row r="295" spans="1:5" ht="12.75">
      <c r="A295" s="7">
        <f>0.08333+A294</f>
        <v>24.41569000000003</v>
      </c>
      <c r="B295">
        <v>2888.3</v>
      </c>
      <c r="D295" s="7" t="s">
        <v>11</v>
      </c>
      <c r="E295" s="6">
        <v>0.48201388888888885</v>
      </c>
    </row>
    <row r="296" spans="1:5" ht="12.75">
      <c r="A296" s="7">
        <f>0.08333+A295</f>
        <v>24.49902000000003</v>
      </c>
      <c r="B296">
        <v>2886.2</v>
      </c>
      <c r="D296" s="7" t="s">
        <v>11</v>
      </c>
      <c r="E296" s="6">
        <v>0.4854861111111111</v>
      </c>
    </row>
    <row r="297" spans="1:5" ht="12.75">
      <c r="A297" s="7">
        <f>0.08333+A296</f>
        <v>24.58235000000003</v>
      </c>
      <c r="B297">
        <v>2887.9</v>
      </c>
      <c r="D297" s="7" t="s">
        <v>11</v>
      </c>
      <c r="E297" s="6">
        <v>0.48895833333333333</v>
      </c>
    </row>
    <row r="298" spans="1:5" ht="12.75">
      <c r="A298" s="7">
        <f>0.08333+A297</f>
        <v>24.66568000000003</v>
      </c>
      <c r="B298">
        <v>2885.8</v>
      </c>
      <c r="D298" s="7" t="s">
        <v>11</v>
      </c>
      <c r="E298" s="6">
        <v>0.49243055555555554</v>
      </c>
    </row>
    <row r="299" spans="1:5" ht="12.75">
      <c r="A299" s="7">
        <f>0.08333+A298</f>
        <v>24.74901000000003</v>
      </c>
      <c r="B299">
        <v>2886.1</v>
      </c>
      <c r="D299" s="7" t="s">
        <v>11</v>
      </c>
      <c r="E299" s="6">
        <v>0.49590277777777775</v>
      </c>
    </row>
    <row r="300" spans="1:5" ht="12.75">
      <c r="A300" s="7">
        <f>0.08333+A299</f>
        <v>24.83234000000003</v>
      </c>
      <c r="B300">
        <v>2887</v>
      </c>
      <c r="D300" s="7" t="s">
        <v>11</v>
      </c>
      <c r="E300" s="6">
        <v>0.499375</v>
      </c>
    </row>
    <row r="301" spans="1:5" ht="12.75">
      <c r="A301" s="7">
        <f>0.08333+A300</f>
        <v>24.91567000000003</v>
      </c>
      <c r="B301">
        <v>2886.6</v>
      </c>
      <c r="D301" s="7" t="s">
        <v>11</v>
      </c>
      <c r="E301" s="6">
        <v>0.5028472222222222</v>
      </c>
    </row>
    <row r="302" spans="1:5" ht="12.75">
      <c r="A302" s="7">
        <f>0.08333+A301</f>
        <v>24.99900000000003</v>
      </c>
      <c r="B302">
        <v>2887</v>
      </c>
      <c r="D302" s="7" t="s">
        <v>11</v>
      </c>
      <c r="E302" s="6">
        <v>0.5063310185185185</v>
      </c>
    </row>
    <row r="303" spans="1:5" ht="12.75">
      <c r="A303" s="7">
        <f>0.08333+A302</f>
        <v>25.08233000000003</v>
      </c>
      <c r="B303">
        <v>2886.8</v>
      </c>
      <c r="D303" s="7" t="s">
        <v>11</v>
      </c>
      <c r="E303" s="6">
        <v>0.5097916666666666</v>
      </c>
    </row>
    <row r="304" spans="1:5" ht="12.75">
      <c r="A304" s="7">
        <f>0.08333+A303</f>
        <v>25.16566000000003</v>
      </c>
      <c r="B304">
        <v>2887.8</v>
      </c>
      <c r="D304" s="7" t="s">
        <v>11</v>
      </c>
      <c r="E304" s="6">
        <v>0.5132638888888889</v>
      </c>
    </row>
    <row r="305" spans="1:5" ht="12.75">
      <c r="A305" s="7">
        <f>0.08333+A304</f>
        <v>25.24899000000003</v>
      </c>
      <c r="B305">
        <v>2887.2</v>
      </c>
      <c r="D305" s="7" t="s">
        <v>11</v>
      </c>
      <c r="E305" s="6">
        <v>0.5167361111111112</v>
      </c>
    </row>
    <row r="306" spans="1:5" ht="12.75">
      <c r="A306" s="7">
        <f>0.08333+A305</f>
        <v>25.33232000000003</v>
      </c>
      <c r="B306">
        <v>2886.1</v>
      </c>
      <c r="D306" s="7" t="s">
        <v>11</v>
      </c>
      <c r="E306" s="6">
        <v>0.5202083333333334</v>
      </c>
    </row>
    <row r="307" spans="1:5" ht="12.75">
      <c r="A307" s="7">
        <f>0.08333+A306</f>
        <v>25.41565000000003</v>
      </c>
      <c r="B307">
        <v>2886.9</v>
      </c>
      <c r="D307" s="7" t="s">
        <v>11</v>
      </c>
      <c r="E307" s="6">
        <v>0.5236805555555556</v>
      </c>
    </row>
    <row r="308" spans="1:5" ht="12.75">
      <c r="A308" s="7">
        <f>0.08333+A307</f>
        <v>25.49898000000003</v>
      </c>
      <c r="B308">
        <v>2887</v>
      </c>
      <c r="D308" s="7" t="s">
        <v>11</v>
      </c>
      <c r="E308" s="6">
        <v>0.5271527777777778</v>
      </c>
    </row>
    <row r="309" spans="1:5" ht="12.75">
      <c r="A309" s="7">
        <f>0.08333+A308</f>
        <v>25.58231000000003</v>
      </c>
      <c r="B309">
        <v>2887</v>
      </c>
      <c r="D309" s="7" t="s">
        <v>11</v>
      </c>
      <c r="E309" s="6">
        <v>0.530625</v>
      </c>
    </row>
    <row r="310" spans="1:5" ht="12.75">
      <c r="A310" s="7">
        <f>0.08333+A309</f>
        <v>25.66564000000003</v>
      </c>
      <c r="B310">
        <v>2887</v>
      </c>
      <c r="D310" s="7" t="s">
        <v>11</v>
      </c>
      <c r="E310" s="6">
        <v>0.5340972222222222</v>
      </c>
    </row>
    <row r="311" spans="1:5" ht="12.75">
      <c r="A311" s="7">
        <f>0.08333+A310</f>
        <v>25.748970000000032</v>
      </c>
      <c r="B311">
        <v>2888</v>
      </c>
      <c r="D311" s="7" t="s">
        <v>11</v>
      </c>
      <c r="E311" s="6">
        <v>0.5375694444444444</v>
      </c>
    </row>
    <row r="312" spans="1:5" ht="12.75">
      <c r="A312" s="7">
        <f>0.08333+A311</f>
        <v>25.832300000000032</v>
      </c>
      <c r="B312">
        <v>2886.2</v>
      </c>
      <c r="D312" s="7" t="s">
        <v>11</v>
      </c>
      <c r="E312" s="6">
        <v>0.5410416666666666</v>
      </c>
    </row>
    <row r="313" spans="1:5" ht="12.75">
      <c r="A313" s="7">
        <f>0.08333+A312</f>
        <v>25.915630000000032</v>
      </c>
      <c r="B313">
        <v>2887.1</v>
      </c>
      <c r="D313" s="7" t="s">
        <v>11</v>
      </c>
      <c r="E313" s="6">
        <v>0.5445138888888889</v>
      </c>
    </row>
    <row r="314" spans="1:5" ht="12.75">
      <c r="A314" s="7">
        <f>0.08333+A313</f>
        <v>25.998960000000032</v>
      </c>
      <c r="B314">
        <v>2887.2</v>
      </c>
      <c r="D314" s="7" t="s">
        <v>11</v>
      </c>
      <c r="E314" s="6">
        <v>0.5479861111111111</v>
      </c>
    </row>
    <row r="315" spans="1:5" ht="12.75">
      <c r="A315" s="7">
        <f>0.08333+A314</f>
        <v>26.082290000000032</v>
      </c>
      <c r="B315">
        <v>2887.2</v>
      </c>
      <c r="D315" s="7" t="s">
        <v>11</v>
      </c>
      <c r="E315" s="6">
        <v>0.5514583333333333</v>
      </c>
    </row>
    <row r="316" spans="1:5" ht="12.75">
      <c r="A316" s="7">
        <f>0.08333+A315</f>
        <v>26.165620000000033</v>
      </c>
      <c r="B316">
        <v>2886.7</v>
      </c>
      <c r="D316" s="7" t="s">
        <v>11</v>
      </c>
      <c r="E316" s="6">
        <v>0.5549305555555555</v>
      </c>
    </row>
    <row r="317" spans="1:5" ht="12.75">
      <c r="A317" s="7">
        <f>0.08333+A316</f>
        <v>26.248950000000033</v>
      </c>
      <c r="B317">
        <v>2887.7</v>
      </c>
      <c r="D317" s="7" t="s">
        <v>11</v>
      </c>
      <c r="E317" s="6">
        <v>0.5584027777777778</v>
      </c>
    </row>
    <row r="318" spans="1:5" ht="12.75">
      <c r="A318" s="7">
        <f>0.08333+A317</f>
        <v>26.332280000000033</v>
      </c>
      <c r="B318">
        <v>2886.2</v>
      </c>
      <c r="D318" s="7" t="s">
        <v>11</v>
      </c>
      <c r="E318" s="6">
        <v>0.561875</v>
      </c>
    </row>
    <row r="319" spans="1:5" ht="12.75">
      <c r="A319" s="7">
        <f>0.08333+A318</f>
        <v>26.415610000000033</v>
      </c>
      <c r="B319">
        <v>2887</v>
      </c>
      <c r="D319" s="7" t="s">
        <v>11</v>
      </c>
      <c r="E319" s="6">
        <v>0.5653472222222222</v>
      </c>
    </row>
    <row r="320" spans="1:5" ht="12.75">
      <c r="A320" s="7">
        <f>0.08333+A319</f>
        <v>26.498940000000033</v>
      </c>
      <c r="B320">
        <v>2885.5</v>
      </c>
      <c r="D320" s="7" t="s">
        <v>11</v>
      </c>
      <c r="E320" s="6">
        <v>0.5688194444444444</v>
      </c>
    </row>
    <row r="321" spans="1:5" ht="12.75">
      <c r="A321" s="7">
        <f>0.08333+A320</f>
        <v>26.582270000000033</v>
      </c>
      <c r="B321">
        <v>2884.2</v>
      </c>
      <c r="D321" s="7" t="s">
        <v>11</v>
      </c>
      <c r="E321" s="6">
        <v>0.5722916666666666</v>
      </c>
    </row>
    <row r="322" spans="1:5" ht="12.75">
      <c r="A322" s="7">
        <f>0.08333+A321</f>
        <v>26.665600000000033</v>
      </c>
      <c r="B322">
        <v>2885.8</v>
      </c>
      <c r="D322" s="7" t="s">
        <v>11</v>
      </c>
      <c r="E322" s="6">
        <v>0.5757638888888889</v>
      </c>
    </row>
    <row r="323" spans="1:5" ht="12.75">
      <c r="A323" s="7">
        <f>0.08333+A322</f>
        <v>26.748930000000033</v>
      </c>
      <c r="B323">
        <v>2886.1</v>
      </c>
      <c r="D323" s="7" t="s">
        <v>11</v>
      </c>
      <c r="E323" s="6">
        <v>0.5792361111111111</v>
      </c>
    </row>
    <row r="324" spans="1:5" ht="12.75">
      <c r="A324" s="7">
        <f>0.08333+A323</f>
        <v>26.832260000000034</v>
      </c>
      <c r="B324">
        <v>2886.3</v>
      </c>
      <c r="D324" s="7" t="s">
        <v>11</v>
      </c>
      <c r="E324" s="6">
        <v>0.5827083333333333</v>
      </c>
    </row>
    <row r="325" spans="1:5" ht="12.75">
      <c r="A325" s="7">
        <f>0.08333+A324</f>
        <v>26.915590000000034</v>
      </c>
      <c r="B325">
        <v>2886.6</v>
      </c>
      <c r="D325" s="7" t="s">
        <v>11</v>
      </c>
      <c r="E325" s="6">
        <v>0.5861805555555556</v>
      </c>
    </row>
    <row r="326" spans="1:5" ht="12.75">
      <c r="A326" s="7">
        <f>0.08333+A325</f>
        <v>26.998920000000034</v>
      </c>
      <c r="B326">
        <v>2887.1</v>
      </c>
      <c r="D326" s="7" t="s">
        <v>11</v>
      </c>
      <c r="E326" s="6">
        <v>0.5896527777777778</v>
      </c>
    </row>
    <row r="327" spans="1:5" ht="12.75">
      <c r="A327" s="7">
        <f>0.08333+A326</f>
        <v>27.082250000000034</v>
      </c>
      <c r="B327">
        <v>2886.2</v>
      </c>
      <c r="D327" s="7" t="s">
        <v>11</v>
      </c>
      <c r="E327" s="6">
        <v>0.593136574074074</v>
      </c>
    </row>
    <row r="328" spans="1:5" ht="12.75">
      <c r="A328" s="7">
        <f>0.08333+A327</f>
        <v>27.165580000000034</v>
      </c>
      <c r="B328">
        <v>2887.9</v>
      </c>
      <c r="D328" s="7" t="s">
        <v>11</v>
      </c>
      <c r="E328" s="6">
        <v>0.5965972222222222</v>
      </c>
    </row>
    <row r="329" spans="1:5" ht="12.75">
      <c r="A329" s="7">
        <f>0.08333+A328</f>
        <v>27.248910000000034</v>
      </c>
      <c r="B329">
        <v>2886</v>
      </c>
      <c r="D329" s="7" t="s">
        <v>11</v>
      </c>
      <c r="E329" s="6">
        <v>0.6000694444444445</v>
      </c>
    </row>
    <row r="330" spans="1:5" ht="12.75">
      <c r="A330" s="7">
        <f>0.08333+A329</f>
        <v>27.332240000000034</v>
      </c>
      <c r="B330">
        <v>2886</v>
      </c>
      <c r="D330" s="7" t="s">
        <v>11</v>
      </c>
      <c r="E330" s="6">
        <v>0.6035416666666668</v>
      </c>
    </row>
    <row r="331" spans="1:5" ht="12.75">
      <c r="A331" s="7">
        <f>0.08333+A330</f>
        <v>27.415570000000034</v>
      </c>
      <c r="B331">
        <v>2889.3</v>
      </c>
      <c r="D331" s="7" t="s">
        <v>11</v>
      </c>
      <c r="E331" s="6">
        <v>0.607013888888889</v>
      </c>
    </row>
    <row r="332" spans="1:5" ht="12.75">
      <c r="A332" s="7">
        <f>0.08333+A331</f>
        <v>27.498900000000035</v>
      </c>
      <c r="B332">
        <v>2885.7</v>
      </c>
      <c r="D332" s="7" t="s">
        <v>11</v>
      </c>
      <c r="E332" s="6">
        <v>0.6104861111111112</v>
      </c>
    </row>
    <row r="333" spans="1:5" ht="12.75">
      <c r="A333" s="7">
        <f>0.08333+A332</f>
        <v>27.582230000000035</v>
      </c>
      <c r="B333">
        <v>2885.2</v>
      </c>
      <c r="D333" s="7" t="s">
        <v>11</v>
      </c>
      <c r="E333" s="6">
        <v>0.6139583333333334</v>
      </c>
    </row>
    <row r="334" spans="1:5" ht="12.75">
      <c r="A334" s="7">
        <f>0.08333+A333</f>
        <v>27.665560000000035</v>
      </c>
      <c r="B334">
        <v>2886.8</v>
      </c>
      <c r="D334" s="7" t="s">
        <v>11</v>
      </c>
      <c r="E334" s="6">
        <v>0.6174305555555556</v>
      </c>
    </row>
    <row r="335" spans="1:5" ht="12.75">
      <c r="A335" s="7">
        <f>0.08333+A334</f>
        <v>27.748890000000035</v>
      </c>
      <c r="B335">
        <v>2886.4</v>
      </c>
      <c r="D335" s="7" t="s">
        <v>11</v>
      </c>
      <c r="E335" s="6">
        <v>0.6209027777777778</v>
      </c>
    </row>
    <row r="336" spans="1:5" ht="12.75">
      <c r="A336" s="7">
        <f>0.08333+A335</f>
        <v>27.832220000000035</v>
      </c>
      <c r="B336">
        <v>2886.8</v>
      </c>
      <c r="D336" s="7" t="s">
        <v>11</v>
      </c>
      <c r="E336" s="6">
        <v>0.624375</v>
      </c>
    </row>
    <row r="337" spans="1:5" ht="12.75">
      <c r="A337" s="7">
        <f>0.08333+A336</f>
        <v>27.915550000000035</v>
      </c>
      <c r="B337">
        <v>2886.2</v>
      </c>
      <c r="D337" s="7" t="s">
        <v>11</v>
      </c>
      <c r="E337" s="6">
        <v>0.6278472222222222</v>
      </c>
    </row>
    <row r="338" spans="1:5" ht="12.75">
      <c r="A338" s="7">
        <f>0.08333+A337</f>
        <v>27.998880000000035</v>
      </c>
      <c r="B338">
        <v>2885.5</v>
      </c>
      <c r="D338" s="7" t="s">
        <v>11</v>
      </c>
      <c r="E338" s="6">
        <v>0.6313194444444444</v>
      </c>
    </row>
    <row r="339" spans="1:5" ht="12.75">
      <c r="A339" s="7">
        <f>0.08333+A338</f>
        <v>28.082210000000035</v>
      </c>
      <c r="B339">
        <v>2885.3</v>
      </c>
      <c r="D339" s="7" t="s">
        <v>11</v>
      </c>
      <c r="E339" s="6">
        <v>0.6347916666666666</v>
      </c>
    </row>
    <row r="340" spans="1:5" ht="12.75">
      <c r="A340" s="7">
        <f>0.08333+A339</f>
        <v>28.165540000000036</v>
      </c>
      <c r="B340">
        <v>2886.4</v>
      </c>
      <c r="D340" s="7" t="s">
        <v>11</v>
      </c>
      <c r="E340" s="6">
        <v>0.6382638888888889</v>
      </c>
    </row>
    <row r="341" spans="1:5" ht="12.75">
      <c r="A341" s="7">
        <f>0.08333+A340</f>
        <v>28.248870000000036</v>
      </c>
      <c r="B341">
        <v>2886.7</v>
      </c>
      <c r="D341" s="7" t="s">
        <v>11</v>
      </c>
      <c r="E341" s="6">
        <v>0.6417361111111112</v>
      </c>
    </row>
    <row r="342" spans="1:5" ht="12.75">
      <c r="A342" s="7">
        <f>0.08333+A341</f>
        <v>28.332200000000036</v>
      </c>
      <c r="B342">
        <v>2886.7</v>
      </c>
      <c r="D342" s="7" t="s">
        <v>11</v>
      </c>
      <c r="E342" s="6">
        <v>0.6452083333333334</v>
      </c>
    </row>
    <row r="343" spans="1:5" ht="12.75">
      <c r="A343" s="7">
        <f>0.08333+A342</f>
        <v>28.415530000000036</v>
      </c>
      <c r="B343">
        <v>2885.6</v>
      </c>
      <c r="D343" s="7" t="s">
        <v>11</v>
      </c>
      <c r="E343" s="6">
        <v>0.6486805555555556</v>
      </c>
    </row>
    <row r="344" spans="1:5" ht="12.75">
      <c r="A344" s="7">
        <f>0.08333+A343</f>
        <v>28.498860000000036</v>
      </c>
      <c r="B344">
        <v>2889.3</v>
      </c>
      <c r="D344" s="7" t="s">
        <v>11</v>
      </c>
      <c r="E344" s="6">
        <v>0.6521527777777778</v>
      </c>
    </row>
    <row r="345" spans="1:5" ht="12.75">
      <c r="A345" s="7">
        <f>0.08333+A344</f>
        <v>28.582190000000036</v>
      </c>
      <c r="B345">
        <v>2884.9</v>
      </c>
      <c r="D345" s="7" t="s">
        <v>11</v>
      </c>
      <c r="E345" s="6">
        <v>0.655625</v>
      </c>
    </row>
    <row r="346" spans="1:5" ht="12.75">
      <c r="A346" s="7">
        <f>0.08333+A345</f>
        <v>28.665520000000036</v>
      </c>
      <c r="B346">
        <v>2886</v>
      </c>
      <c r="D346" s="7" t="s">
        <v>11</v>
      </c>
      <c r="E346" s="6">
        <v>0.6590972222222222</v>
      </c>
    </row>
    <row r="347" spans="1:5" ht="12.75">
      <c r="A347" s="7">
        <f>0.08333+A346</f>
        <v>28.748850000000036</v>
      </c>
      <c r="B347">
        <v>2885.1</v>
      </c>
      <c r="D347" s="7" t="s">
        <v>11</v>
      </c>
      <c r="E347" s="6">
        <v>0.6625694444444444</v>
      </c>
    </row>
    <row r="348" spans="1:5" ht="12.75">
      <c r="A348" s="7">
        <f>0.08333+A347</f>
        <v>28.832180000000037</v>
      </c>
      <c r="B348">
        <v>2885.7</v>
      </c>
      <c r="D348" s="7" t="s">
        <v>11</v>
      </c>
      <c r="E348" s="6">
        <v>0.6660416666666666</v>
      </c>
    </row>
    <row r="349" spans="1:5" ht="12.75">
      <c r="A349" s="7">
        <f>0.08333+A348</f>
        <v>28.915510000000037</v>
      </c>
      <c r="B349">
        <v>2886.5</v>
      </c>
      <c r="D349" s="7" t="s">
        <v>11</v>
      </c>
      <c r="E349" s="6">
        <v>0.6695138888888889</v>
      </c>
    </row>
    <row r="350" spans="1:5" ht="12.75">
      <c r="A350" s="7">
        <f>0.08333+A349</f>
        <v>28.998840000000037</v>
      </c>
      <c r="B350">
        <v>2885.2</v>
      </c>
      <c r="D350" s="7" t="s">
        <v>11</v>
      </c>
      <c r="E350" s="6">
        <v>0.6729861111111111</v>
      </c>
    </row>
    <row r="351" spans="1:5" ht="12.75">
      <c r="A351" s="7">
        <f>0.08333+A350</f>
        <v>29.082170000000037</v>
      </c>
      <c r="B351">
        <v>2884.5</v>
      </c>
      <c r="D351" s="7" t="s">
        <v>11</v>
      </c>
      <c r="E351" s="6">
        <v>0.6764699074074073</v>
      </c>
    </row>
    <row r="352" spans="1:5" ht="12.75">
      <c r="A352" s="7">
        <f>0.08333+A351</f>
        <v>29.165500000000037</v>
      </c>
      <c r="B352">
        <v>2886.4</v>
      </c>
      <c r="D352" s="7" t="s">
        <v>11</v>
      </c>
      <c r="E352" s="6">
        <v>0.6799305555555555</v>
      </c>
    </row>
    <row r="353" spans="1:5" ht="12.75">
      <c r="A353" s="7">
        <f>0.08333+A352</f>
        <v>29.248830000000037</v>
      </c>
      <c r="B353">
        <v>2885</v>
      </c>
      <c r="D353" s="7" t="s">
        <v>11</v>
      </c>
      <c r="E353" s="6">
        <v>0.6834027777777778</v>
      </c>
    </row>
    <row r="354" spans="1:5" ht="12.75">
      <c r="A354" s="7">
        <f>0.08333+A353</f>
        <v>29.332160000000037</v>
      </c>
      <c r="B354">
        <v>2885.2</v>
      </c>
      <c r="D354" s="7" t="s">
        <v>11</v>
      </c>
      <c r="E354" s="6">
        <v>0.686875</v>
      </c>
    </row>
    <row r="355" spans="1:5" ht="12.75">
      <c r="A355" s="7">
        <f>0.08333+A354</f>
        <v>29.415490000000037</v>
      </c>
      <c r="B355">
        <v>2884.3</v>
      </c>
      <c r="D355" s="7" t="s">
        <v>11</v>
      </c>
      <c r="E355" s="6">
        <v>0.6903472222222222</v>
      </c>
    </row>
    <row r="356" spans="1:5" ht="12.75">
      <c r="A356" s="7">
        <f>0.08333+A355</f>
        <v>29.498820000000038</v>
      </c>
      <c r="B356">
        <v>2884</v>
      </c>
      <c r="D356" s="7" t="s">
        <v>11</v>
      </c>
      <c r="E356" s="6">
        <v>0.6938194444444444</v>
      </c>
    </row>
    <row r="357" spans="1:5" ht="12.75">
      <c r="A357" s="7">
        <f>0.08333+A356</f>
        <v>29.582150000000038</v>
      </c>
      <c r="B357">
        <v>2886.5</v>
      </c>
      <c r="D357" s="7" t="s">
        <v>11</v>
      </c>
      <c r="E357" s="6">
        <v>0.6972916666666666</v>
      </c>
    </row>
    <row r="358" spans="1:5" ht="12.75">
      <c r="A358" s="7">
        <f>0.08333+A357</f>
        <v>29.665480000000038</v>
      </c>
      <c r="B358">
        <v>2886.9</v>
      </c>
      <c r="D358" s="7" t="s">
        <v>11</v>
      </c>
      <c r="E358" s="6">
        <v>0.7007638888888889</v>
      </c>
    </row>
    <row r="359" spans="1:5" ht="12.75">
      <c r="A359" s="7">
        <f>0.08333+A358</f>
        <v>29.748810000000038</v>
      </c>
      <c r="B359">
        <v>2885.2</v>
      </c>
      <c r="D359" s="7" t="s">
        <v>11</v>
      </c>
      <c r="E359" s="6">
        <v>0.7042361111111111</v>
      </c>
    </row>
    <row r="360" spans="1:5" ht="12.75">
      <c r="A360" s="7">
        <f>0.08333+A359</f>
        <v>29.832140000000038</v>
      </c>
      <c r="B360">
        <v>2884.8</v>
      </c>
      <c r="D360" s="7" t="s">
        <v>11</v>
      </c>
      <c r="E360" s="6">
        <v>0.7077083333333333</v>
      </c>
    </row>
    <row r="361" spans="1:5" ht="12.75">
      <c r="A361" s="7">
        <f>0.08333+A360</f>
        <v>29.915470000000038</v>
      </c>
      <c r="B361">
        <v>2885.5</v>
      </c>
      <c r="D361" s="7" t="s">
        <v>11</v>
      </c>
      <c r="E361" s="6">
        <v>0.7111805555555556</v>
      </c>
    </row>
    <row r="362" spans="1:5" ht="12.75">
      <c r="A362" s="7">
        <f>0.08333+A361</f>
        <v>29.99880000000004</v>
      </c>
      <c r="B362">
        <v>2885.7</v>
      </c>
      <c r="D362" s="7" t="s">
        <v>11</v>
      </c>
      <c r="E362" s="6">
        <v>0.7146527777777778</v>
      </c>
    </row>
    <row r="363" spans="1:5" ht="12.75">
      <c r="A363" s="7">
        <f>0.08333+A362</f>
        <v>30.08213000000004</v>
      </c>
      <c r="B363">
        <v>2884.7</v>
      </c>
      <c r="D363" s="7" t="s">
        <v>11</v>
      </c>
      <c r="E363" s="6">
        <v>0.718125</v>
      </c>
    </row>
    <row r="364" spans="1:5" ht="12.75">
      <c r="A364" s="7">
        <f>0.08333+A363</f>
        <v>30.16546000000004</v>
      </c>
      <c r="B364">
        <v>2884.3</v>
      </c>
      <c r="D364" s="7" t="s">
        <v>11</v>
      </c>
      <c r="E364" s="6">
        <v>0.7215972222222222</v>
      </c>
    </row>
    <row r="365" spans="1:5" ht="12.75">
      <c r="A365" s="7">
        <f>0.08333+A364</f>
        <v>30.24879000000004</v>
      </c>
      <c r="B365">
        <v>2884</v>
      </c>
      <c r="D365" s="7" t="s">
        <v>11</v>
      </c>
      <c r="E365" s="6">
        <v>0.7250694444444445</v>
      </c>
    </row>
    <row r="366" spans="1:5" ht="12.75">
      <c r="A366" s="7">
        <f>0.08333+A365</f>
        <v>30.33212000000004</v>
      </c>
      <c r="B366">
        <v>2885.1</v>
      </c>
      <c r="D366" s="7" t="s">
        <v>11</v>
      </c>
      <c r="E366" s="6">
        <v>0.7285416666666668</v>
      </c>
    </row>
    <row r="367" spans="1:5" ht="12.75">
      <c r="A367" s="7">
        <f>0.08333+A366</f>
        <v>30.41545000000004</v>
      </c>
      <c r="B367">
        <v>2884.8</v>
      </c>
      <c r="D367" s="7" t="s">
        <v>11</v>
      </c>
      <c r="E367" s="6">
        <v>0.732013888888889</v>
      </c>
    </row>
    <row r="368" spans="1:5" ht="12.75">
      <c r="A368" s="7">
        <f>0.08333+A367</f>
        <v>30.49878000000004</v>
      </c>
      <c r="B368">
        <v>2885.8</v>
      </c>
      <c r="D368" s="7" t="s">
        <v>11</v>
      </c>
      <c r="E368" s="6">
        <v>0.7354861111111112</v>
      </c>
    </row>
    <row r="369" spans="1:5" ht="12.75">
      <c r="A369" s="7">
        <f>0.08333+A368</f>
        <v>30.58211000000004</v>
      </c>
      <c r="B369">
        <v>2887.5</v>
      </c>
      <c r="D369" s="7" t="s">
        <v>11</v>
      </c>
      <c r="E369" s="6">
        <v>0.7389583333333334</v>
      </c>
    </row>
    <row r="370" spans="1:5" ht="12.75">
      <c r="A370" s="7">
        <f>0.08333+A369</f>
        <v>30.66544000000004</v>
      </c>
      <c r="B370">
        <v>2884.8</v>
      </c>
      <c r="D370" s="7" t="s">
        <v>11</v>
      </c>
      <c r="E370" s="6">
        <v>0.7424305555555556</v>
      </c>
    </row>
    <row r="371" spans="1:5" ht="12.75">
      <c r="A371" s="7">
        <f>0.08333+A370</f>
        <v>30.74877000000004</v>
      </c>
      <c r="B371">
        <v>2885.8</v>
      </c>
      <c r="D371" s="7" t="s">
        <v>11</v>
      </c>
      <c r="E371" s="6">
        <v>0.7459027777777778</v>
      </c>
    </row>
    <row r="372" spans="1:5" ht="12.75">
      <c r="A372" s="7">
        <f>0.08333+A371</f>
        <v>30.83210000000004</v>
      </c>
      <c r="B372">
        <v>2885.2</v>
      </c>
      <c r="D372" s="7" t="s">
        <v>11</v>
      </c>
      <c r="E372" s="6">
        <v>0.749375</v>
      </c>
    </row>
    <row r="373" spans="1:5" ht="12.75">
      <c r="A373" s="7">
        <f>0.08333+A372</f>
        <v>30.91543000000004</v>
      </c>
      <c r="B373">
        <v>2884.3</v>
      </c>
      <c r="D373" s="7" t="s">
        <v>11</v>
      </c>
      <c r="E373" s="6">
        <v>0.7528472222222222</v>
      </c>
    </row>
    <row r="374" spans="1:5" ht="12.75">
      <c r="A374" s="7">
        <f>0.08333+A373</f>
        <v>30.99876000000004</v>
      </c>
      <c r="B374">
        <v>2885.7</v>
      </c>
      <c r="D374" s="7" t="s">
        <v>11</v>
      </c>
      <c r="E374" s="6">
        <v>0.7563194444444444</v>
      </c>
    </row>
    <row r="375" spans="1:5" ht="12.75">
      <c r="A375" s="7">
        <f>0.08333+A374</f>
        <v>31.08209000000004</v>
      </c>
      <c r="B375">
        <v>2885.1</v>
      </c>
      <c r="D375" s="7" t="s">
        <v>11</v>
      </c>
      <c r="E375" s="6">
        <v>0.7597916666666666</v>
      </c>
    </row>
    <row r="376" spans="1:5" ht="12.75">
      <c r="A376" s="7">
        <f>0.08333+A375</f>
        <v>31.16542000000004</v>
      </c>
      <c r="B376">
        <v>2885.2</v>
      </c>
      <c r="D376" s="7" t="s">
        <v>11</v>
      </c>
      <c r="E376" s="6">
        <v>0.7632638888888889</v>
      </c>
    </row>
    <row r="377" spans="1:5" ht="12.75">
      <c r="A377" s="7">
        <f>0.08333+A376</f>
        <v>31.24875000000004</v>
      </c>
      <c r="B377">
        <v>2883.5</v>
      </c>
      <c r="D377" s="7" t="s">
        <v>11</v>
      </c>
      <c r="E377" s="6">
        <v>0.7667361111111112</v>
      </c>
    </row>
    <row r="378" spans="1:5" ht="12.75">
      <c r="A378" s="7">
        <f>0.08333+A377</f>
        <v>31.33208000000004</v>
      </c>
      <c r="B378">
        <v>2886.7</v>
      </c>
      <c r="D378" s="7" t="s">
        <v>11</v>
      </c>
      <c r="E378" s="6">
        <v>0.7702083333333334</v>
      </c>
    </row>
    <row r="379" spans="1:5" ht="12.75">
      <c r="A379" s="7">
        <f>0.08333+A378</f>
        <v>31.41541000000004</v>
      </c>
      <c r="B379">
        <v>2884.4</v>
      </c>
      <c r="D379" s="7" t="s">
        <v>11</v>
      </c>
      <c r="E379" s="6">
        <v>0.7736805555555556</v>
      </c>
    </row>
    <row r="380" spans="1:5" ht="12.75">
      <c r="A380" s="7">
        <f>0.08333+A379</f>
        <v>31.49874000000004</v>
      </c>
      <c r="B380">
        <v>2885.1</v>
      </c>
      <c r="D380" s="7" t="s">
        <v>11</v>
      </c>
      <c r="E380" s="6">
        <v>0.7771527777777778</v>
      </c>
    </row>
    <row r="381" spans="1:5" ht="12.75">
      <c r="A381" s="7">
        <f>0.08333+A380</f>
        <v>31.58207000000004</v>
      </c>
      <c r="B381">
        <v>2884.7</v>
      </c>
      <c r="D381" s="7" t="s">
        <v>11</v>
      </c>
      <c r="E381" s="6">
        <v>0.780625</v>
      </c>
    </row>
    <row r="382" spans="1:5" ht="12.75">
      <c r="A382" s="7">
        <f>0.08333+A381</f>
        <v>31.66540000000004</v>
      </c>
      <c r="B382">
        <v>2884</v>
      </c>
      <c r="D382" s="7" t="s">
        <v>11</v>
      </c>
      <c r="E382" s="6">
        <v>0.7840972222222222</v>
      </c>
    </row>
    <row r="383" spans="1:5" ht="12.75">
      <c r="A383" s="7">
        <f>0.08333+A382</f>
        <v>31.74873000000004</v>
      </c>
      <c r="B383">
        <v>2885</v>
      </c>
      <c r="D383" s="7" t="s">
        <v>11</v>
      </c>
      <c r="E383" s="6">
        <v>0.7875694444444444</v>
      </c>
    </row>
    <row r="384" spans="1:5" ht="12.75">
      <c r="A384" s="7">
        <f>0.08333+A383</f>
        <v>31.83206000000004</v>
      </c>
      <c r="B384">
        <v>2885.6</v>
      </c>
      <c r="D384" s="7" t="s">
        <v>11</v>
      </c>
      <c r="E384" s="6">
        <v>0.7910416666666666</v>
      </c>
    </row>
    <row r="385" spans="1:5" ht="12.75">
      <c r="A385" s="7">
        <f>0.08333+A384</f>
        <v>31.91539000000004</v>
      </c>
      <c r="B385">
        <v>2885.8</v>
      </c>
      <c r="D385" s="7" t="s">
        <v>11</v>
      </c>
      <c r="E385" s="6">
        <v>0.7945138888888889</v>
      </c>
    </row>
    <row r="386" spans="1:5" ht="12.75">
      <c r="A386" s="7">
        <f>0.08333+A385</f>
        <v>31.99872000000004</v>
      </c>
      <c r="B386">
        <v>2885.1</v>
      </c>
      <c r="D386" s="7" t="s">
        <v>11</v>
      </c>
      <c r="E386" s="6">
        <v>0.7979861111111111</v>
      </c>
    </row>
    <row r="387" spans="1:5" ht="12.75">
      <c r="A387" s="7">
        <f>0.08333+A386</f>
        <v>32.08205000000004</v>
      </c>
      <c r="B387">
        <v>2884.3</v>
      </c>
      <c r="D387" s="7" t="s">
        <v>11</v>
      </c>
      <c r="E387" s="6">
        <v>0.8014583333333333</v>
      </c>
    </row>
    <row r="388" spans="1:5" ht="12.75">
      <c r="A388" s="7">
        <f>0.08333+A387</f>
        <v>32.165380000000034</v>
      </c>
      <c r="B388">
        <v>2884.5</v>
      </c>
      <c r="D388" s="7" t="s">
        <v>11</v>
      </c>
      <c r="E388" s="6">
        <v>0.8049305555555555</v>
      </c>
    </row>
    <row r="389" spans="1:5" ht="12.75">
      <c r="A389" s="7">
        <f>0.08333+A388</f>
        <v>32.24871000000003</v>
      </c>
      <c r="B389">
        <v>2884.4</v>
      </c>
      <c r="D389" s="7" t="s">
        <v>11</v>
      </c>
      <c r="E389" s="6">
        <v>0.8084027777777778</v>
      </c>
    </row>
    <row r="390" spans="1:5" ht="12.75">
      <c r="A390" s="7">
        <f>0.08333+A389</f>
        <v>32.33204000000003</v>
      </c>
      <c r="B390">
        <v>2884.5</v>
      </c>
      <c r="D390" s="7" t="s">
        <v>11</v>
      </c>
      <c r="E390" s="6">
        <v>0.811875</v>
      </c>
    </row>
    <row r="391" spans="1:5" ht="12.75">
      <c r="A391" s="7">
        <f>0.08333+A390</f>
        <v>32.415370000000024</v>
      </c>
      <c r="B391">
        <v>2885</v>
      </c>
      <c r="D391" s="7" t="s">
        <v>11</v>
      </c>
      <c r="E391" s="6">
        <v>0.8153472222222222</v>
      </c>
    </row>
    <row r="392" spans="1:5" ht="12.75">
      <c r="A392" s="7">
        <f>0.08333+A391</f>
        <v>32.49870000000002</v>
      </c>
      <c r="B392">
        <v>2685.1</v>
      </c>
      <c r="D392" s="7" t="s">
        <v>11</v>
      </c>
      <c r="E392" s="6">
        <v>0.8188194444444444</v>
      </c>
    </row>
    <row r="393" spans="1:5" ht="12.75">
      <c r="A393" s="7">
        <f>0.08333+A392</f>
        <v>32.58203000000002</v>
      </c>
      <c r="B393">
        <v>2685.5</v>
      </c>
      <c r="D393" s="7" t="s">
        <v>11</v>
      </c>
      <c r="E393" s="6">
        <v>0.8222916666666666</v>
      </c>
    </row>
    <row r="394" spans="1:5" ht="12.75">
      <c r="A394" s="7">
        <f>0.08333+A393</f>
        <v>32.665360000000014</v>
      </c>
      <c r="B394">
        <v>2685.1</v>
      </c>
      <c r="D394" s="7" t="s">
        <v>11</v>
      </c>
      <c r="E394" s="6">
        <v>0.8257638888888889</v>
      </c>
    </row>
    <row r="395" spans="1:5" ht="12.75">
      <c r="A395" s="7">
        <f>0.08333+A394</f>
        <v>32.74869000000001</v>
      </c>
      <c r="B395">
        <v>2726.4</v>
      </c>
      <c r="D395" s="7" t="s">
        <v>11</v>
      </c>
      <c r="E395" s="6">
        <v>0.8292361111111111</v>
      </c>
    </row>
    <row r="396" spans="1:5" ht="12.75">
      <c r="A396" s="7">
        <f>0.08333+A395</f>
        <v>32.83202000000001</v>
      </c>
      <c r="B396">
        <v>2651.8</v>
      </c>
      <c r="D396" s="7" t="s">
        <v>11</v>
      </c>
      <c r="E396" s="6">
        <v>0.8327083333333333</v>
      </c>
    </row>
    <row r="397" spans="1:5" ht="12.75">
      <c r="A397" s="7">
        <f>0.08333+A396</f>
        <v>32.915350000000004</v>
      </c>
      <c r="B397">
        <v>1673.9</v>
      </c>
      <c r="D397" s="7" t="s">
        <v>11</v>
      </c>
      <c r="E397" s="6">
        <v>0.8361805555555556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125" zoomScaleNormal="125" workbookViewId="0" topLeftCell="A1">
      <selection activeCell="H9" sqref="H9"/>
    </sheetView>
  </sheetViews>
  <sheetFormatPr defaultColWidth="13.00390625" defaultRowHeight="12.75"/>
  <cols>
    <col min="1" max="2" width="12.875" style="9" customWidth="1"/>
    <col min="3" max="16384" width="12.875" style="0" customWidth="1"/>
  </cols>
  <sheetData>
    <row r="1" spans="3:5" ht="12.75">
      <c r="C1" s="10" t="s">
        <v>25</v>
      </c>
      <c r="D1" s="11">
        <v>2300005</v>
      </c>
      <c r="E1" s="11">
        <v>2300004</v>
      </c>
    </row>
    <row r="2" spans="3:5" ht="12.75">
      <c r="C2" s="10" t="s">
        <v>26</v>
      </c>
      <c r="D2" s="9">
        <v>0.997</v>
      </c>
      <c r="E2" s="9">
        <v>0.992</v>
      </c>
    </row>
    <row r="3" spans="1:9" ht="12.75">
      <c r="A3"/>
      <c r="C3" s="10" t="s">
        <v>27</v>
      </c>
      <c r="D3" s="9">
        <v>1.1135</v>
      </c>
      <c r="E3" s="9">
        <v>1.112</v>
      </c>
      <c r="G3" s="10" t="s">
        <v>28</v>
      </c>
      <c r="H3">
        <v>1.5</v>
      </c>
      <c r="I3" s="7" t="s">
        <v>29</v>
      </c>
    </row>
    <row r="4" spans="3:9" ht="12.75">
      <c r="C4" s="10" t="s">
        <v>30</v>
      </c>
      <c r="D4">
        <v>0</v>
      </c>
      <c r="E4">
        <v>0</v>
      </c>
      <c r="G4" s="10" t="s">
        <v>31</v>
      </c>
      <c r="H4">
        <v>3.5</v>
      </c>
      <c r="I4" s="7" t="s">
        <v>29</v>
      </c>
    </row>
    <row r="5" spans="3:5" ht="12.75">
      <c r="C5" s="10" t="s">
        <v>32</v>
      </c>
      <c r="D5" s="7">
        <f>-120</f>
        <v>-120</v>
      </c>
      <c r="E5" s="7">
        <f>-120</f>
        <v>-120</v>
      </c>
    </row>
    <row r="6" spans="3:5" ht="12.75">
      <c r="C6" s="5" t="s">
        <v>33</v>
      </c>
      <c r="D6">
        <v>15.7</v>
      </c>
      <c r="E6">
        <v>16.3</v>
      </c>
    </row>
    <row r="7" ht="12.75">
      <c r="C7" s="5"/>
    </row>
    <row r="8" spans="1:9" ht="15.75">
      <c r="A8" s="12" t="s">
        <v>34</v>
      </c>
      <c r="B8" s="12" t="s">
        <v>35</v>
      </c>
      <c r="C8" s="10" t="s">
        <v>36</v>
      </c>
      <c r="D8" s="10" t="s">
        <v>37</v>
      </c>
      <c r="E8" s="10" t="s">
        <v>38</v>
      </c>
      <c r="F8" s="2" t="s">
        <v>39</v>
      </c>
      <c r="G8" s="1" t="s">
        <v>9</v>
      </c>
      <c r="H8" s="2" t="s">
        <v>40</v>
      </c>
      <c r="I8" s="7" t="s">
        <v>41</v>
      </c>
    </row>
    <row r="9" spans="1:9" ht="12.75">
      <c r="A9" s="13">
        <v>0.998</v>
      </c>
      <c r="B9" s="13">
        <v>0.993</v>
      </c>
      <c r="C9" s="14">
        <v>0</v>
      </c>
      <c r="D9" s="15">
        <f>(D$5-D$4)/(D$3-D$2)*(A9-D$2)+D$4+D$6</f>
        <v>14.669957081545062</v>
      </c>
      <c r="E9" s="15">
        <f>(E$5-E$4)/(E$3-E$2)*(B9-E$2)+E$4+E$6</f>
        <v>15.3</v>
      </c>
      <c r="F9" s="14">
        <f>-(D9+E9)/2</f>
        <v>-14.98497854077253</v>
      </c>
      <c r="G9" s="13">
        <f>'重量変化'!$H$6-'重量変化'!$H$4*C9/'分布'!$E$16</f>
        <v>0.6764833950354596</v>
      </c>
      <c r="H9" s="16">
        <f>0.002/60</f>
        <v>3.3333333333333335E-05</v>
      </c>
      <c r="I9" s="7">
        <f>AVERAGE(I18:I37)</f>
        <v>5.964665020808584</v>
      </c>
    </row>
    <row r="10" spans="1:8" ht="12.75">
      <c r="A10" s="13">
        <v>1.006</v>
      </c>
      <c r="B10" s="13">
        <v>1</v>
      </c>
      <c r="C10" s="14">
        <f>0.5+C9</f>
        <v>0.5</v>
      </c>
      <c r="D10" s="15">
        <f>(D$5-D$4)/(D$3-D$2)*(A10-D$2)+D$4+D$6</f>
        <v>6.4296137339055655</v>
      </c>
      <c r="E10" s="15">
        <f>(E$5-E$4)/(E$3-E$2)*(B10-E$2)+E$4+E$6</f>
        <v>8.3</v>
      </c>
      <c r="F10" s="14">
        <f>-(D10+E10)/2</f>
        <v>-7.364806866952783</v>
      </c>
      <c r="G10" s="13">
        <f>'重量変化'!$H$6-'重量変化'!$H$4*C10/'分布'!$E$16</f>
        <v>0.6654385684277127</v>
      </c>
      <c r="H10" s="16">
        <f>0.002/60</f>
        <v>3.3333333333333335E-05</v>
      </c>
    </row>
    <row r="11" spans="1:8" ht="12.75">
      <c r="A11" s="13">
        <v>1.012</v>
      </c>
      <c r="B11" s="13">
        <v>1.006</v>
      </c>
      <c r="C11" s="14">
        <f>0.5+C10</f>
        <v>1</v>
      </c>
      <c r="D11" s="15">
        <f>(D$5-D$4)/(D$3-D$2)*(A11-D$2)+D$4+D$6</f>
        <v>0.2493562231759423</v>
      </c>
      <c r="E11" s="15">
        <f>(E$5-E$4)/(E$3-E$2)*(B11-E$2)+E$4+E$6</f>
        <v>2.3000000000000007</v>
      </c>
      <c r="F11" s="14">
        <f>-(D11+E11)/2</f>
        <v>-1.2746781115879715</v>
      </c>
      <c r="G11" s="13">
        <f>'重量変化'!$H$6-'重量変化'!$H$4*C11/'分布'!$E$16</f>
        <v>0.6543937418199657</v>
      </c>
      <c r="H11" s="16">
        <f>0.002/60</f>
        <v>3.3333333333333335E-05</v>
      </c>
    </row>
    <row r="12" spans="1:8" ht="12.75">
      <c r="A12" s="13">
        <v>1.016</v>
      </c>
      <c r="B12" s="13">
        <v>1.011</v>
      </c>
      <c r="C12" s="14">
        <f>0.5+C11</f>
        <v>1.5</v>
      </c>
      <c r="D12" s="15">
        <f>(D$5-D$4)/(D$3-D$2)*(A12-D$2)+D$4+D$6</f>
        <v>-3.870815450643807</v>
      </c>
      <c r="E12" s="15">
        <f>(E$5-E$4)/(E$3-E$2)*(B12-E$2)+E$4+E$6</f>
        <v>-2.699999999999889</v>
      </c>
      <c r="F12" s="14">
        <f>-(D12+E12)/2</f>
        <v>3.285407725321848</v>
      </c>
      <c r="G12" s="13">
        <f>'重量変化'!$H$6-'重量変化'!$H$4*C12/'分布'!$E$16</f>
        <v>0.6433489152122187</v>
      </c>
      <c r="H12" s="16">
        <f>0.002/60</f>
        <v>3.3333333333333335E-05</v>
      </c>
    </row>
    <row r="13" spans="1:8" ht="12.75">
      <c r="A13" s="13">
        <v>1.03</v>
      </c>
      <c r="B13" s="13">
        <v>1.025</v>
      </c>
      <c r="C13" s="14">
        <f>0.5+C12</f>
        <v>2</v>
      </c>
      <c r="D13" s="15">
        <f>(D$5-D$4)/(D$3-D$2)*(A13-D$2)+D$4+D$6</f>
        <v>-18.291416309012927</v>
      </c>
      <c r="E13" s="15">
        <f>(E$5-E$4)/(E$3-E$2)*(B13-E$2)+E$4+E$6</f>
        <v>-16.699999999999886</v>
      </c>
      <c r="F13" s="14">
        <f>-(D13+E13)/2</f>
        <v>17.495708154506406</v>
      </c>
      <c r="G13" s="13">
        <f>'重量変化'!$H$6-'重量変化'!$H$4*C13/'分布'!$E$16</f>
        <v>0.6323040886044717</v>
      </c>
      <c r="H13" s="16">
        <f>0.002/60</f>
        <v>3.3333333333333335E-05</v>
      </c>
    </row>
    <row r="14" spans="1:8" ht="12.75">
      <c r="A14" s="9">
        <v>1.034</v>
      </c>
      <c r="B14" s="9">
        <v>1.027</v>
      </c>
      <c r="C14" s="7">
        <f>0.5+C13</f>
        <v>2.5</v>
      </c>
      <c r="D14" s="17">
        <f>(D$5-D$4)/(D$3-D$2)*(A14-D$2)+D$4+D$6</f>
        <v>-22.411587982832675</v>
      </c>
      <c r="E14" s="17">
        <f>(E$5-E$4)/(E$3-E$2)*(B14-E$2)+E$4+E$6</f>
        <v>-18.699999999999886</v>
      </c>
      <c r="F14" s="7">
        <f>-(D14+E14)/2</f>
        <v>20.55579399141628</v>
      </c>
      <c r="G14" s="9">
        <f>'重量変化'!$H$6-'重量変化'!$H$4*C14/'分布'!$E$16</f>
        <v>0.6212592619967248</v>
      </c>
      <c r="H14" s="18">
        <f>'重量変化'!$H$4/2/3600/((E14-D14)/($H$4-$H$3)-1)</f>
        <v>1.8283416162354294E-05</v>
      </c>
    </row>
    <row r="15" spans="1:8" ht="12.75">
      <c r="A15" s="9">
        <v>1.048</v>
      </c>
      <c r="B15" s="9">
        <v>1.042</v>
      </c>
      <c r="C15" s="7">
        <f>0.5+C14</f>
        <v>3</v>
      </c>
      <c r="D15" s="17">
        <f>(D$5-D$4)/(D$3-D$2)*(A15-D$2)+D$4+D$6</f>
        <v>-36.8321888412018</v>
      </c>
      <c r="E15" s="17">
        <f>(E$5-E$4)/(E$3-E$2)*(B15-E$2)+E$4+E$6</f>
        <v>-33.7</v>
      </c>
      <c r="F15" s="7">
        <f>-(D15+E15)/2</f>
        <v>35.2660944206009</v>
      </c>
      <c r="G15" s="9">
        <f>'重量変化'!$H$6-'重量変化'!$H$4*C15/'分布'!$E$16</f>
        <v>0.6102144353889778</v>
      </c>
      <c r="H15" s="18">
        <f>'重量変化'!$H$4/2/3600/((E15-D15)/($H$4-$H$3)-1)</f>
        <v>2.7639978641194518E-05</v>
      </c>
    </row>
    <row r="16" spans="1:8" ht="12.75">
      <c r="A16" s="9">
        <v>1.059</v>
      </c>
      <c r="B16" s="9">
        <v>1.052</v>
      </c>
      <c r="C16" s="7">
        <f>0.5+C15</f>
        <v>3.5</v>
      </c>
      <c r="D16" s="17">
        <f>(D$5-D$4)/(D$3-D$2)*(A16-D$2)+D$4+D$6</f>
        <v>-48.16266094420598</v>
      </c>
      <c r="E16" s="17">
        <f>(E$5-E$4)/(E$3-E$2)*(B16-E$2)+E$4+E$6</f>
        <v>-43.7</v>
      </c>
      <c r="F16" s="7">
        <f>-(D16+E16)/2</f>
        <v>45.93133047210299</v>
      </c>
      <c r="G16" s="9">
        <f>'重量変化'!$H$6-'重量変化'!$H$4*C16/'分布'!$E$16</f>
        <v>0.5991696087812308</v>
      </c>
      <c r="H16" s="18">
        <f>'重量変化'!$H$4/2/3600/((E16-D16)/($H$4-$H$3)-1)</f>
        <v>1.2707261006531386E-05</v>
      </c>
    </row>
    <row r="17" spans="1:8" ht="12.75">
      <c r="A17" s="9">
        <v>1.065</v>
      </c>
      <c r="B17" s="9">
        <v>1.059</v>
      </c>
      <c r="C17" s="7">
        <f>0.5+C16</f>
        <v>4</v>
      </c>
      <c r="D17" s="17">
        <f>(D$5-D$4)/(D$3-D$2)*(A17-D$2)+D$4+D$6</f>
        <v>-54.3429184549356</v>
      </c>
      <c r="E17" s="17">
        <f>(E$5-E$4)/(E$3-E$2)*(B17-E$2)+E$4+E$6</f>
        <v>-50.69999999999989</v>
      </c>
      <c r="F17" s="7">
        <f>-(D17+E17)/2</f>
        <v>52.521459227467744</v>
      </c>
      <c r="G17" s="9">
        <f>'重量変化'!$H$6-'重量変化'!$H$4*C17/'分布'!$E$16</f>
        <v>0.5881247821734839</v>
      </c>
      <c r="H17" s="18">
        <f>'重量変化'!$H$4/2/3600/((E17-D17)/($H$4-$H$3)-1)</f>
        <v>1.9047613285128606E-05</v>
      </c>
    </row>
    <row r="18" spans="1:9" ht="12.75">
      <c r="A18" s="9">
        <v>1.071</v>
      </c>
      <c r="B18" s="9">
        <v>1.064</v>
      </c>
      <c r="C18" s="7">
        <f>0.5+C17</f>
        <v>4.5</v>
      </c>
      <c r="D18" s="17">
        <f>(D$5-D$4)/(D$3-D$2)*(A18-D$2)+D$4+D$6</f>
        <v>-60.52317596566523</v>
      </c>
      <c r="E18" s="17">
        <f>(E$5-E$4)/(E$3-E$2)*(B18-E$2)+E$4+E$6</f>
        <v>-55.7</v>
      </c>
      <c r="F18" s="7">
        <f>-(D18+E18)/2</f>
        <v>58.11158798283262</v>
      </c>
      <c r="G18" s="9">
        <f>'重量変化'!$H$6-'重量変化'!$H$4*C18/'分布'!$E$16</f>
        <v>0.577079955565737</v>
      </c>
      <c r="H18" s="18">
        <f>'重量変化'!$H$4/2/3600/((E18-D18)/($H$4-$H$3)-1)</f>
        <v>1.1084564252884828E-05</v>
      </c>
      <c r="I18" s="7">
        <f>LN(H18/$H$9)/LN(G18/$G$9)</f>
        <v>6.927733193096365</v>
      </c>
    </row>
    <row r="19" spans="1:9" ht="12.75">
      <c r="A19" s="9">
        <v>1.076</v>
      </c>
      <c r="B19" s="9">
        <v>1.07</v>
      </c>
      <c r="C19" s="7">
        <f>0.5+C18</f>
        <v>5</v>
      </c>
      <c r="D19" s="17">
        <f>(D$5-D$4)/(D$3-D$2)*(A19-D$2)+D$4+D$6</f>
        <v>-65.67339055794002</v>
      </c>
      <c r="E19" s="17">
        <f>(E$5-E$4)/(E$3-E$2)*(B19-E$2)+E$4+E$6</f>
        <v>-61.7</v>
      </c>
      <c r="F19" s="7">
        <f>-(D19+E19)/2</f>
        <v>63.686695278970014</v>
      </c>
      <c r="G19" s="9">
        <f>'重量変化'!$H$6-'重量変化'!$H$4*C19/'分布'!$E$16</f>
        <v>0.56603512895799</v>
      </c>
      <c r="H19" s="18">
        <f>'重量変化'!$H$4/2/3600/((E19-D19)/($H$4-$H$3)-1)</f>
        <v>1.585782158666208E-05</v>
      </c>
      <c r="I19" s="7">
        <f>LN(H19/$H$9)/LN(G19/$G$9)</f>
        <v>4.167672968989276</v>
      </c>
    </row>
    <row r="20" spans="1:9" ht="12.75">
      <c r="A20" s="9">
        <v>1.081</v>
      </c>
      <c r="B20" s="9">
        <v>1.074</v>
      </c>
      <c r="C20" s="7">
        <f>0.5+C19</f>
        <v>5.5</v>
      </c>
      <c r="D20" s="17">
        <f>(D$5-D$4)/(D$3-D$2)*(A20-D$2)+D$4+D$6</f>
        <v>-70.8236051502146</v>
      </c>
      <c r="E20" s="17">
        <f>(E$5-E$4)/(E$3-E$2)*(B20-E$2)+E$4+E$6</f>
        <v>-65.7</v>
      </c>
      <c r="F20" s="7">
        <f>-(D20+E20)/2</f>
        <v>68.26180257510731</v>
      </c>
      <c r="G20" s="9">
        <f>'重量変化'!$H$6-'重量変化'!$H$4*C20/'分布'!$E$16</f>
        <v>0.554990302350243</v>
      </c>
      <c r="H20" s="18">
        <f>'重量変化'!$H$4/2/3600/((E20-D20)/($H$4-$H$3)-1)</f>
        <v>1.001844787791646E-05</v>
      </c>
      <c r="I20" s="7">
        <f>LN(H20/$H$9)/LN(G20/$G$9)</f>
        <v>6.07267299321738</v>
      </c>
    </row>
    <row r="21" spans="1:9" ht="12.75">
      <c r="A21" s="9">
        <v>1.087</v>
      </c>
      <c r="B21" s="9">
        <v>1.079</v>
      </c>
      <c r="C21" s="7">
        <f>0.5+C20</f>
        <v>6</v>
      </c>
      <c r="D21" s="17">
        <f>(D$5-D$4)/(D$3-D$2)*(A21-D$2)+D$4+D$6</f>
        <v>-77.00386266094422</v>
      </c>
      <c r="E21" s="17">
        <f>(E$5-E$4)/(E$3-E$2)*(B21-E$2)+E$4+E$6</f>
        <v>-70.69999999999989</v>
      </c>
      <c r="F21" s="7">
        <f>-(D21+E21)/2</f>
        <v>73.85193133047206</v>
      </c>
      <c r="G21" s="9">
        <f>'重量変化'!$H$6-'重量変化'!$H$4*C21/'分布'!$E$16</f>
        <v>0.5439454757424961</v>
      </c>
      <c r="H21" s="18">
        <f>'重量変化'!$H$4/2/3600/((E21-D21)/($H$4-$H$3)-1)</f>
        <v>7.271067376892109E-06</v>
      </c>
      <c r="I21" s="7">
        <f>LN(H21/$H$9)/LN(G21/$G$9)</f>
        <v>6.982768772787385</v>
      </c>
    </row>
    <row r="22" spans="1:9" ht="12.75">
      <c r="A22" s="9">
        <v>1.092</v>
      </c>
      <c r="B22" s="9">
        <v>1.086</v>
      </c>
      <c r="C22" s="7">
        <f>0.5+C21</f>
        <v>6.5</v>
      </c>
      <c r="D22" s="17">
        <f>(D$5-D$4)/(D$3-D$2)*(A22-D$2)+D$4+D$6</f>
        <v>-82.15407725321901</v>
      </c>
      <c r="E22" s="17">
        <f>(E$5-E$4)/(E$3-E$2)*(B22-E$2)+E$4+E$6</f>
        <v>-77.7</v>
      </c>
      <c r="F22" s="7">
        <f>-(D22+E22)/2</f>
        <v>79.92703862660952</v>
      </c>
      <c r="G22" s="9">
        <f>'重量変化'!$H$6-'重量変化'!$H$4*C22/'分布'!$E$16</f>
        <v>0.5329006491347491</v>
      </c>
      <c r="H22" s="18">
        <f>'重量変化'!$H$4/2/3600/((E22-D22)/($H$4-$H$3)-1)</f>
        <v>1.2751707529813294E-05</v>
      </c>
      <c r="I22" s="7">
        <f>LN(H22/$H$9)/LN(G22/$G$9)</f>
        <v>4.027669249004119</v>
      </c>
    </row>
    <row r="23" spans="1:9" ht="12.75">
      <c r="A23" s="9">
        <v>1.101</v>
      </c>
      <c r="B23" s="9">
        <v>1.092</v>
      </c>
      <c r="C23" s="7">
        <f>0.5+C22</f>
        <v>7</v>
      </c>
      <c r="D23" s="17">
        <f>(D$5-D$4)/(D$3-D$2)*(A23-D$2)+D$4+D$6</f>
        <v>-91.42446351931333</v>
      </c>
      <c r="E23" s="17">
        <f>(E$5-E$4)/(E$3-E$2)*(B23-E$2)+E$4+E$6</f>
        <v>-83.7</v>
      </c>
      <c r="F23" s="7">
        <f>-(D23+E23)/2</f>
        <v>87.56223175965667</v>
      </c>
      <c r="G23" s="9">
        <f>'重量変化'!$H$6-'重量変化'!$H$4*C23/'分布'!$E$16</f>
        <v>0.5218558225270021</v>
      </c>
      <c r="H23" s="18">
        <f>'重量変化'!$H$4/2/3600/((E23-D23)/($H$4-$H$3)-1)</f>
        <v>5.466656444405148E-06</v>
      </c>
      <c r="I23" s="7">
        <f>LN(H23/$H$9)/LN(G23/$G$9)</f>
        <v>6.9663791831752535</v>
      </c>
    </row>
    <row r="24" spans="1:9" ht="12.75">
      <c r="A24" s="9">
        <v>1.11</v>
      </c>
      <c r="B24" s="9">
        <v>1.102</v>
      </c>
      <c r="C24" s="7">
        <f>0.5+C23</f>
        <v>7.5</v>
      </c>
      <c r="D24" s="17">
        <f>(D$5-D$4)/(D$3-D$2)*(A24-D$2)+D$4+D$6</f>
        <v>-100.69484978540788</v>
      </c>
      <c r="E24" s="17">
        <f>(E$5-E$4)/(E$3-E$2)*(B24-E$2)+E$4+E$6</f>
        <v>-93.7</v>
      </c>
      <c r="F24" s="7">
        <f>-(D24+E24)/2</f>
        <v>97.19742489270394</v>
      </c>
      <c r="G24" s="9">
        <f>'重量変化'!$H$6-'重量変化'!$H$4*C24/'分布'!$E$16</f>
        <v>0.5108109959192552</v>
      </c>
      <c r="H24" s="18">
        <f>'重量変化'!$H$4/2/3600/((E24-D24)/($H$4-$H$3)-1)</f>
        <v>6.26518849076078E-06</v>
      </c>
      <c r="I24" s="7">
        <f>LN(H24/$H$9)/LN(G24/$G$9)</f>
        <v>5.950516641754057</v>
      </c>
    </row>
    <row r="25" spans="1:9" ht="12.75">
      <c r="A25" s="9">
        <v>1.123</v>
      </c>
      <c r="B25" s="9">
        <v>1.116</v>
      </c>
      <c r="C25" s="7">
        <f>0.5+C24</f>
        <v>8</v>
      </c>
      <c r="D25" s="17">
        <f>(D$5-D$4)/(D$3-D$2)*(A25-D$2)+D$4+D$6</f>
        <v>-114.08540772532196</v>
      </c>
      <c r="E25" s="17">
        <f>(E$5-E$4)/(E$3-E$2)*(B25-E$2)+E$4+E$6</f>
        <v>-107.7</v>
      </c>
      <c r="F25" s="7">
        <f>-(D25+E25)/2</f>
        <v>110.89270386266098</v>
      </c>
      <c r="G25" s="9">
        <f>'重量変化'!$H$6-'重量変化'!$H$4*C25/'分布'!$E$16</f>
        <v>0.4997661693115082</v>
      </c>
      <c r="H25" s="18">
        <f>'重量変化'!$H$4/2/3600/((E25-D25)/($H$4-$H$3)-1)</f>
        <v>7.135864519032601E-06</v>
      </c>
      <c r="I25" s="7">
        <f>LN(H25/$H$9)/LN(G25/$G$9)</f>
        <v>5.091114831575574</v>
      </c>
    </row>
    <row r="26" spans="1:9" ht="12.75">
      <c r="A26" s="9">
        <v>1.139</v>
      </c>
      <c r="B26" s="9">
        <v>1.131</v>
      </c>
      <c r="C26" s="7">
        <f>0.5+C25</f>
        <v>8.5</v>
      </c>
      <c r="D26" s="17">
        <f>(D$5-D$4)/(D$3-D$2)*(A26-D$2)+D$4+D$6</f>
        <v>-130.56609442060096</v>
      </c>
      <c r="E26" s="17">
        <f>(E$5-E$4)/(E$3-E$2)*(B26-E$2)+E$4+E$6</f>
        <v>-122.69999999999989</v>
      </c>
      <c r="F26" s="7">
        <f>-(D26+E26)/2</f>
        <v>126.63304721030042</v>
      </c>
      <c r="G26" s="9">
        <f>'重量変化'!$H$6-'重量変化'!$H$4*C26/'分布'!$E$16</f>
        <v>0.4887213427037612</v>
      </c>
      <c r="H26" s="18">
        <f>'重量変化'!$H$4/2/3600/((E26-D26)/($H$4-$H$3)-1)</f>
        <v>5.334669568003625E-06</v>
      </c>
      <c r="I26" s="7">
        <f>LN(H26/$H$9)/LN(G26/$G$9)</f>
        <v>5.6359397419294925</v>
      </c>
    </row>
    <row r="27" spans="1:9" ht="12.75">
      <c r="A27" s="9">
        <v>1.158</v>
      </c>
      <c r="B27" s="9">
        <v>1.15</v>
      </c>
      <c r="C27" s="7">
        <f>0.5+C26</f>
        <v>9</v>
      </c>
      <c r="D27" s="17">
        <f>(D$5-D$4)/(D$3-D$2)*(A27-D$2)+D$4+D$6</f>
        <v>-150.13690987124465</v>
      </c>
      <c r="E27" s="17">
        <f>(E$5-E$4)/(E$3-E$2)*(B27-E$2)+E$4+E$6</f>
        <v>-141.69999999999976</v>
      </c>
      <c r="F27" s="7">
        <f>-(D27+E27)/2</f>
        <v>145.9184549356222</v>
      </c>
      <c r="G27" s="9">
        <f>'重量変化'!$H$6-'重量変化'!$H$4*C27/'分布'!$E$16</f>
        <v>0.47767651609601425</v>
      </c>
      <c r="H27" s="18">
        <f>'重量変化'!$H$4/2/3600/((E27-D27)/($H$4-$H$3)-1)</f>
        <v>4.861599123581363E-06</v>
      </c>
      <c r="I27" s="7">
        <f>LN(H27/$H$9)/LN(G27/$G$9)</f>
        <v>5.532567617566133</v>
      </c>
    </row>
    <row r="28" spans="1:9" ht="12.75">
      <c r="A28" s="9">
        <v>1.182</v>
      </c>
      <c r="B28" s="9">
        <v>1.172</v>
      </c>
      <c r="C28" s="7">
        <f>0.5+C27</f>
        <v>9.5</v>
      </c>
      <c r="D28" s="17">
        <f>(D$5-D$4)/(D$3-D$2)*(A28-D$2)+D$4+D$6</f>
        <v>-174.85793991416315</v>
      </c>
      <c r="E28" s="17">
        <f>(E$5-E$4)/(E$3-E$2)*(B28-E$2)+E$4+E$6</f>
        <v>-163.69999999999976</v>
      </c>
      <c r="F28" s="7">
        <f>-(D28+E28)/2</f>
        <v>169.27896995708147</v>
      </c>
      <c r="G28" s="9">
        <f>'重量変化'!$H$6-'重量変化'!$H$4*C28/'分布'!$E$16</f>
        <v>0.46663168948826733</v>
      </c>
      <c r="H28" s="18">
        <f>'重量変化'!$H$4/2/3600/((E28-D28)/($H$4-$H$3)-1)</f>
        <v>3.41710861634051E-06</v>
      </c>
      <c r="I28" s="7">
        <f>LN(H28/$H$9)/LN(G28/$G$9)</f>
        <v>6.133445568553919</v>
      </c>
    </row>
    <row r="29" spans="1:9" ht="12.75">
      <c r="A29" s="9">
        <v>1.21</v>
      </c>
      <c r="B29" s="9">
        <v>1.201</v>
      </c>
      <c r="C29" s="7">
        <f>0.5+C28</f>
        <v>10</v>
      </c>
      <c r="D29" s="17">
        <f>(D$5-D$4)/(D$3-D$2)*(A29-D$2)+D$4+D$6</f>
        <v>-203.69914163090138</v>
      </c>
      <c r="E29" s="17">
        <f>(E$5-E$4)/(E$3-E$2)*(B29-E$2)+E$4+E$6</f>
        <v>-192.69999999999987</v>
      </c>
      <c r="F29" s="7">
        <f>-(D29+E29)/2</f>
        <v>198.1995708154506</v>
      </c>
      <c r="G29" s="9">
        <f>'重量変化'!$H$6-'重量変化'!$H$4*C29/'分布'!$E$16</f>
        <v>0.45558686288052036</v>
      </c>
      <c r="H29" s="18">
        <f>'重量変化'!$H$4/2/3600/((E29-D29)/($H$4-$H$3)-1)</f>
        <v>3.4774066985632607E-06</v>
      </c>
      <c r="I29" s="7">
        <f>LN(H29/$H$9)/LN(G29/$G$9)</f>
        <v>5.717551540597845</v>
      </c>
    </row>
    <row r="30" spans="1:9" ht="12.75">
      <c r="A30" s="9">
        <v>1.246</v>
      </c>
      <c r="B30" s="9">
        <v>1.233</v>
      </c>
      <c r="C30" s="7">
        <f>0.5+C29</f>
        <v>10.5</v>
      </c>
      <c r="D30" s="17">
        <f>(D$5-D$4)/(D$3-D$2)*(A30-D$2)+D$4+D$6</f>
        <v>-240.78068669527914</v>
      </c>
      <c r="E30" s="17">
        <f>(E$5-E$4)/(E$3-E$2)*(B30-E$2)+E$4+E$6</f>
        <v>-224.69999999999987</v>
      </c>
      <c r="F30" s="7">
        <f>-(D30+E30)/2</f>
        <v>232.7403433476395</v>
      </c>
      <c r="G30" s="9">
        <f>'重量変化'!$H$6-'重量変化'!$H$4*C30/'分布'!$E$16</f>
        <v>0.4445420362727734</v>
      </c>
      <c r="H30" s="18">
        <f>'重量変化'!$H$4/2/3600/((E30-D30)/($H$4-$H$3)-1)</f>
        <v>2.2224537812568478E-06</v>
      </c>
      <c r="I30" s="7">
        <f>LN(H30/$H$9)/LN(G30/$G$9)</f>
        <v>6.449589958037513</v>
      </c>
    </row>
    <row r="31" spans="1:9" ht="12.75">
      <c r="A31" s="9">
        <v>1.286</v>
      </c>
      <c r="B31" s="9">
        <v>1.272</v>
      </c>
      <c r="C31" s="7">
        <f>0.5+C30</f>
        <v>11</v>
      </c>
      <c r="D31" s="17">
        <f>(D$5-D$4)/(D$3-D$2)*(A31-D$2)+D$4+D$6</f>
        <v>-281.9824034334766</v>
      </c>
      <c r="E31" s="17">
        <f>(E$5-E$4)/(E$3-E$2)*(B31-E$2)+E$4+E$6</f>
        <v>-263.69999999999976</v>
      </c>
      <c r="F31" s="7">
        <f>-(D31+E31)/2</f>
        <v>272.84120171673817</v>
      </c>
      <c r="G31" s="9">
        <f>'重量変化'!$H$6-'重量変化'!$H$4*C31/'分布'!$E$16</f>
        <v>0.4334972096650264</v>
      </c>
      <c r="H31" s="18">
        <f>'重量変化'!$H$4/2/3600/((E31-D31)/($H$4-$H$3)-1)</f>
        <v>1.9219321960955856E-06</v>
      </c>
      <c r="I31" s="7">
        <f>LN(H31/$H$9)/LN(G31/$G$9)</f>
        <v>6.411420979634987</v>
      </c>
    </row>
    <row r="32" spans="1:9" ht="12.75">
      <c r="A32" s="9">
        <v>1.331</v>
      </c>
      <c r="B32" s="9">
        <v>1.316</v>
      </c>
      <c r="C32" s="7">
        <f>0.5+C31</f>
        <v>11.5</v>
      </c>
      <c r="D32" s="17">
        <f>(D$5-D$4)/(D$3-D$2)*(A32-D$2)+D$4+D$6</f>
        <v>-328.3343347639487</v>
      </c>
      <c r="E32" s="17">
        <f>(E$5-E$4)/(E$3-E$2)*(B32-E$2)+E$4+E$6</f>
        <v>-307.69999999999976</v>
      </c>
      <c r="F32" s="7">
        <f>-(D32+E32)/2</f>
        <v>318.0171673819742</v>
      </c>
      <c r="G32" s="9">
        <f>'重量変化'!$H$6-'重量変化'!$H$4*C32/'分布'!$E$16</f>
        <v>0.42245238305727945</v>
      </c>
      <c r="H32" s="18">
        <f>'重量変化'!$H$4/2/3600/((E32-D32)/($H$4-$H$3)-1)</f>
        <v>1.6793556510082127E-06</v>
      </c>
      <c r="I32" s="7">
        <f>LN(H32/$H$9)/LN(G32/$G$9)</f>
        <v>6.346537666175491</v>
      </c>
    </row>
    <row r="33" spans="1:9" ht="12.75">
      <c r="A33" s="9">
        <v>1.3820000000000001</v>
      </c>
      <c r="B33" s="9">
        <v>1.366</v>
      </c>
      <c r="C33" s="7">
        <f>0.5+C32</f>
        <v>12</v>
      </c>
      <c r="D33" s="17">
        <f>(D$5-D$4)/(D$3-D$2)*(A33-D$2)+D$4+D$6</f>
        <v>-380.8665236051506</v>
      </c>
      <c r="E33" s="17">
        <f>(E$5-E$4)/(E$3-E$2)*(B33-E$2)+E$4+E$6</f>
        <v>-357.69999999999976</v>
      </c>
      <c r="F33" s="7">
        <f>-(D33+E33)/2</f>
        <v>369.28326180257517</v>
      </c>
      <c r="G33" s="9">
        <f>'重量変化'!$H$6-'重量変化'!$H$4*C33/'分布'!$E$16</f>
        <v>0.4114075564495325</v>
      </c>
      <c r="H33" s="18">
        <f>'重量変化'!$H$4/2/3600/((E33-D33)/($H$4-$H$3)-1)</f>
        <v>1.4784513495168933E-06</v>
      </c>
      <c r="I33" s="7">
        <f>LN(H33/$H$9)/LN(G33/$G$9)</f>
        <v>6.264659491134462</v>
      </c>
    </row>
    <row r="34" spans="1:9" ht="12.75">
      <c r="A34" s="9">
        <v>1.438</v>
      </c>
      <c r="B34" s="9">
        <v>1.421</v>
      </c>
      <c r="C34" s="7">
        <f>0.5+C33</f>
        <v>12.5</v>
      </c>
      <c r="D34" s="17">
        <f>(D$5-D$4)/(D$3-D$2)*(A34-D$2)+D$4+D$6</f>
        <v>-438.5489270386268</v>
      </c>
      <c r="E34" s="17">
        <f>(E$5-E$4)/(E$3-E$2)*(B34-E$2)+E$4+E$6</f>
        <v>-412.69999999999965</v>
      </c>
      <c r="F34" s="7">
        <f>-(D34+E34)/2</f>
        <v>425.6244635193132</v>
      </c>
      <c r="G34" s="9">
        <f>'重量変化'!$H$6-'重量変化'!$H$4*C34/'分布'!$E$16</f>
        <v>0.4003627298417855</v>
      </c>
      <c r="H34" s="18">
        <f>'重量変化'!$H$4/2/3600/((E34-D34)/($H$4-$H$3)-1)</f>
        <v>1.3121628213265647E-06</v>
      </c>
      <c r="I34" s="7">
        <f>LN(H34/$H$9)/LN(G34/$G$9)</f>
        <v>6.167117812558675</v>
      </c>
    </row>
    <row r="35" spans="1:9" ht="12.75">
      <c r="A35" s="9">
        <v>1.498</v>
      </c>
      <c r="B35" s="9">
        <v>1.48</v>
      </c>
      <c r="C35" s="7">
        <f>0.5+C34</f>
        <v>13</v>
      </c>
      <c r="D35" s="17">
        <f>(D$5-D$4)/(D$3-D$2)*(A35-D$2)+D$4+D$6</f>
        <v>-500.351502145923</v>
      </c>
      <c r="E35" s="17">
        <f>(E$5-E$4)/(E$3-E$2)*(B35-E$2)+E$4+E$6</f>
        <v>-471.69999999999953</v>
      </c>
      <c r="F35" s="7">
        <f>-(D35+E35)/2</f>
        <v>486.02575107296127</v>
      </c>
      <c r="G35" s="9">
        <f>'重量変化'!$H$6-'重量変化'!$H$4*C35/'分布'!$E$16</f>
        <v>0.38931790323403853</v>
      </c>
      <c r="H35" s="18">
        <f>'重量変化'!$H$4/2/3600/((E35-D35)/($H$4-$H$3)-1)</f>
        <v>1.1741805477708497E-06</v>
      </c>
      <c r="I35" s="7">
        <f>LN(H35/$H$9)/LN(G35/$G$9)</f>
        <v>6.055957984144641</v>
      </c>
    </row>
    <row r="36" spans="1:9" ht="12.75">
      <c r="A36" s="9">
        <v>1.532</v>
      </c>
      <c r="B36" s="9">
        <v>1.5110000000000001</v>
      </c>
      <c r="C36" s="7">
        <f>0.5+C35</f>
        <v>13.5</v>
      </c>
      <c r="D36" s="17">
        <f>(D$5-D$4)/(D$3-D$2)*(A36-D$2)+D$4+D$6</f>
        <v>-535.3729613733908</v>
      </c>
      <c r="E36" s="17">
        <f>(E$5-E$4)/(E$3-E$2)*(B36-E$2)+E$4+E$6</f>
        <v>-502.69999999999965</v>
      </c>
      <c r="F36" s="7">
        <f>-(D36+E36)/2</f>
        <v>519.0364806866952</v>
      </c>
      <c r="G36" s="9">
        <f>'重量変化'!$H$6-'重量変化'!$H$4*C36/'分布'!$E$16</f>
        <v>0.3782730766262916</v>
      </c>
      <c r="H36" s="18">
        <f>'重量変化'!$H$4/2/3600/((E36-D36)/($H$4-$H$3)-1)</f>
        <v>1.020236520617266E-06</v>
      </c>
      <c r="I36" s="7">
        <f>LN(H36/$H$9)/LN(G36/$G$9)</f>
        <v>5.9978911802288515</v>
      </c>
    </row>
    <row r="37" spans="1:9" ht="12.75">
      <c r="A37" s="9">
        <v>1.532</v>
      </c>
      <c r="B37" s="9">
        <v>1.495</v>
      </c>
      <c r="C37" s="7">
        <f>0.5+C36</f>
        <v>14</v>
      </c>
      <c r="D37" s="17">
        <f>(D$5-D$4)/(D$3-D$2)*(A37-D$2)+D$4+D$6</f>
        <v>-535.3729613733908</v>
      </c>
      <c r="E37" s="17">
        <f>(E$5-E$4)/(E$3-E$2)*(B37-E$2)+E$4+E$6</f>
        <v>-486.69999999999965</v>
      </c>
      <c r="F37" s="7">
        <f>-(D37+E37)/2</f>
        <v>511.0364806866952</v>
      </c>
      <c r="G37" s="9">
        <f>'重量変化'!$H$6-'重量変化'!$H$4*C37/'分布'!$E$16</f>
        <v>0.36722825001854464</v>
      </c>
      <c r="H37" s="18">
        <f>'重量変化'!$H$4/2/3600/((E37-D37)/($H$4-$H$3)-1)</f>
        <v>6.70488318456204E-07</v>
      </c>
      <c r="I37" s="7">
        <f>LN(H37/$H$9)/LN(G37/$G$9)</f>
        <v>6.394093042010281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14"/>
  <sheetViews>
    <sheetView zoomScale="125" zoomScaleNormal="125" workbookViewId="0" topLeftCell="A1">
      <selection activeCell="A1" sqref="A1"/>
    </sheetView>
  </sheetViews>
  <sheetFormatPr defaultColWidth="16.00390625" defaultRowHeight="12.75"/>
  <cols>
    <col min="1" max="16384" width="16.25390625" style="19" customWidth="1"/>
  </cols>
  <sheetData>
    <row r="1" ht="12.75">
      <c r="B1" s="19" t="s">
        <v>42</v>
      </c>
    </row>
    <row r="2" ht="12.75">
      <c r="B2" s="19" t="s">
        <v>43</v>
      </c>
    </row>
    <row r="3" ht="12.75">
      <c r="B3" s="19" t="s">
        <v>44</v>
      </c>
    </row>
    <row r="4" ht="12.75">
      <c r="B4" s="19" t="s">
        <v>45</v>
      </c>
    </row>
    <row r="5" ht="12.75">
      <c r="B5" s="19" t="s">
        <v>46</v>
      </c>
    </row>
    <row r="6" ht="12.75">
      <c r="B6" s="19" t="s">
        <v>47</v>
      </c>
    </row>
    <row r="7" ht="12.75">
      <c r="B7" s="19" t="s">
        <v>48</v>
      </c>
    </row>
    <row r="8" ht="12.75">
      <c r="B8" s="19" t="s">
        <v>49</v>
      </c>
    </row>
    <row r="9" ht="12.75">
      <c r="B9" s="19" t="s">
        <v>50</v>
      </c>
    </row>
    <row r="10" ht="12.75">
      <c r="B10" s="19" t="s">
        <v>51</v>
      </c>
    </row>
    <row r="11" ht="12.75">
      <c r="B11" s="20"/>
    </row>
    <row r="12" ht="12.75">
      <c r="B12" s="19" t="s">
        <v>52</v>
      </c>
    </row>
    <row r="14" ht="12.75">
      <c r="B14" s="19" t="s">
        <v>53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 Fujimaki</dc:creator>
  <cp:keywords/>
  <dc:description/>
  <cp:lastModifiedBy>nishimura taku</cp:lastModifiedBy>
  <dcterms:created xsi:type="dcterms:W3CDTF">2008-11-06T10:35:36Z</dcterms:created>
  <dcterms:modified xsi:type="dcterms:W3CDTF">2011-03-13T03:10:27Z</dcterms:modified>
  <cp:category/>
  <cp:version/>
  <cp:contentType/>
  <cp:contentStatus/>
  <cp:revision>15</cp:revision>
</cp:coreProperties>
</file>